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Investment Prioriti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Equivalent in kWh
</t>
        </r>
      </text>
    </comment>
    <comment ref="C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Two investments merged</t>
        </r>
      </text>
    </comment>
    <comment ref="C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Two investments merged
</t>
        </r>
      </text>
    </comment>
  </commentList>
</comments>
</file>

<file path=xl/sharedStrings.xml><?xml version="1.0" encoding="utf-8"?>
<sst xmlns="http://schemas.openxmlformats.org/spreadsheetml/2006/main" count="72" uniqueCount="49">
  <si>
    <t>Annual energy savings, kWh</t>
  </si>
  <si>
    <t>Capital investment cost, MDL</t>
  </si>
  <si>
    <t>Simple payback period, years</t>
  </si>
  <si>
    <t>Replacement of submersible pump in the wells nos. 5,7,10,12</t>
  </si>
  <si>
    <t>Replacement of pumps at PS 2</t>
  </si>
  <si>
    <t>Replacement of pump at PS 3</t>
  </si>
  <si>
    <t>Replacement of damaged disk aerators at WWTP</t>
  </si>
  <si>
    <t>Speed control for air blower at WWTP</t>
  </si>
  <si>
    <t>Sewage pump for SPS Main</t>
  </si>
  <si>
    <t>Sewage pump for SPS 1</t>
  </si>
  <si>
    <t>Floresti</t>
  </si>
  <si>
    <t>Replacement of submersible pump in the well no. 2</t>
  </si>
  <si>
    <t>Replacement of submersible pump in the well no. 1</t>
  </si>
  <si>
    <t>Replacement of pump at D. Cantemir BPS</t>
  </si>
  <si>
    <t>Transformer replacement at WWTP</t>
  </si>
  <si>
    <t>Water supply distribution network optimization</t>
  </si>
  <si>
    <t>Causeni</t>
  </si>
  <si>
    <t>Installation of new pump at PS 5</t>
  </si>
  <si>
    <t>Installation of new sludge pump at WWTP</t>
  </si>
  <si>
    <t>Hydro-turbine at WWTP</t>
  </si>
  <si>
    <t>Cahul</t>
  </si>
  <si>
    <t>Modification of pumping at PS 1</t>
  </si>
  <si>
    <t>Replacement of pumps at BPS Cristiuc 11</t>
  </si>
  <si>
    <t>Replacement of pumps at BPS Nationala 43</t>
  </si>
  <si>
    <t>Replacement of pumps at BPS Nationala 33a</t>
  </si>
  <si>
    <t>Ungheni</t>
  </si>
  <si>
    <t xml:space="preserve">Optimization of existing water supply scheme from Soroca-Balti reservoirs  </t>
  </si>
  <si>
    <t>Optimization of pumping scheme Decebal – Upper reservoirs - Baza</t>
  </si>
  <si>
    <t>Replacement of active sludge recirculation pump</t>
  </si>
  <si>
    <t>Replacement of pump at BPS Iorga 6</t>
  </si>
  <si>
    <t>Cogeneration plant for electrical and heat power production</t>
  </si>
  <si>
    <t>Balti</t>
  </si>
  <si>
    <t>Replacement of pumping stations external lighting lamps</t>
  </si>
  <si>
    <t>Implementation of SCADA system</t>
  </si>
  <si>
    <t>Modifications of Jeloboc Water Main and PS6</t>
  </si>
  <si>
    <t>Orhei</t>
  </si>
  <si>
    <t>Savings in %, as compared to total consumption</t>
  </si>
  <si>
    <t>Hydraulic optimization of PS 3:       - Spirin pumping zone                        - city pumping zone</t>
  </si>
  <si>
    <t xml:space="preserve">Speed control for air blower at WWTP and                                             - Installation of sludge pumps in secondary clarifiers                      </t>
  </si>
  <si>
    <t>Incremental Grant Investment, MDL</t>
  </si>
  <si>
    <t>Incremental Grant Investment, USD</t>
  </si>
  <si>
    <t>Urgency of Investment for the town</t>
  </si>
  <si>
    <t>Town</t>
  </si>
  <si>
    <t>The proposed ECM description</t>
  </si>
  <si>
    <t>Annual energy Consumption of Water Utility, kWh</t>
  </si>
  <si>
    <t>USD/MDL</t>
  </si>
  <si>
    <t>1 USD = 11.91 MDL</t>
  </si>
  <si>
    <t>BASIC PACKAGE</t>
  </si>
  <si>
    <t>ADDITIONAL SMALL INVESTMENTS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</si>
</sst>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?_);_(@_)"/>
    <numFmt numFmtId="186" formatCode="_(* #,##0_);_(* \(#,##0\);_(* &quot;-&quot;??_);_(@_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#,##0.0"/>
  </numFmts>
  <fonts count="5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i/>
      <sz val="10"/>
      <color indexed="36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3"/>
      <name val="Calibri"/>
      <family val="2"/>
    </font>
    <font>
      <sz val="10"/>
      <color theme="3"/>
      <name val="Calibri"/>
      <family val="2"/>
    </font>
    <font>
      <b/>
      <i/>
      <sz val="10"/>
      <color rgb="FF7030A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mediumDashed">
        <color rgb="FFFF0000"/>
      </bottom>
    </border>
    <border>
      <left style="dotted"/>
      <right style="dotted"/>
      <top style="dotted"/>
      <bottom style="mediumDashed">
        <color rgb="FFFF0000"/>
      </bottom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thin"/>
      <top style="dotted"/>
      <bottom style="mediumDashed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left" vertical="center" wrapText="1"/>
    </xf>
    <xf numFmtId="3" fontId="24" fillId="33" borderId="10" xfId="0" applyNumberFormat="1" applyFont="1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3" fontId="48" fillId="33" borderId="10" xfId="0" applyNumberFormat="1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justify" vertical="center" wrapText="1"/>
    </xf>
    <xf numFmtId="0" fontId="23" fillId="33" borderId="11" xfId="0" applyFont="1" applyFill="1" applyBorder="1" applyAlignment="1">
      <alignment horizontal="left" vertical="center" wrapText="1"/>
    </xf>
    <xf numFmtId="3" fontId="24" fillId="33" borderId="11" xfId="0" applyNumberFormat="1" applyFont="1" applyFill="1" applyBorder="1" applyAlignment="1">
      <alignment vertical="top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4" fillId="35" borderId="16" xfId="0" applyFont="1" applyFill="1" applyBorder="1" applyAlignment="1">
      <alignment/>
    </xf>
    <xf numFmtId="0" fontId="23" fillId="33" borderId="17" xfId="0" applyFont="1" applyFill="1" applyBorder="1" applyAlignment="1">
      <alignment horizontal="left" vertical="center" wrapText="1"/>
    </xf>
    <xf numFmtId="3" fontId="24" fillId="33" borderId="17" xfId="0" applyNumberFormat="1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left" vertical="center" wrapText="1"/>
    </xf>
    <xf numFmtId="3" fontId="48" fillId="33" borderId="17" xfId="0" applyNumberFormat="1" applyFont="1" applyFill="1" applyBorder="1" applyAlignment="1">
      <alignment vertical="top" wrapText="1"/>
    </xf>
    <xf numFmtId="3" fontId="51" fillId="33" borderId="10" xfId="42" applyNumberFormat="1" applyFont="1" applyFill="1" applyBorder="1" applyAlignment="1">
      <alignment vertical="top" wrapText="1"/>
    </xf>
    <xf numFmtId="193" fontId="24" fillId="4" borderId="10" xfId="59" applyNumberFormat="1" applyFont="1" applyFill="1" applyBorder="1" applyAlignment="1">
      <alignment vertical="top" wrapText="1"/>
    </xf>
    <xf numFmtId="0" fontId="24" fillId="4" borderId="10" xfId="0" applyFont="1" applyFill="1" applyBorder="1" applyAlignment="1">
      <alignment vertical="top" wrapText="1"/>
    </xf>
    <xf numFmtId="180" fontId="24" fillId="4" borderId="10" xfId="0" applyNumberFormat="1" applyFont="1" applyFill="1" applyBorder="1" applyAlignment="1">
      <alignment vertical="top" wrapText="1"/>
    </xf>
    <xf numFmtId="0" fontId="48" fillId="4" borderId="10" xfId="0" applyFont="1" applyFill="1" applyBorder="1" applyAlignment="1">
      <alignment vertical="top" wrapText="1"/>
    </xf>
    <xf numFmtId="180" fontId="24" fillId="4" borderId="11" xfId="0" applyNumberFormat="1" applyFont="1" applyFill="1" applyBorder="1" applyAlignment="1">
      <alignment vertical="top" wrapText="1"/>
    </xf>
    <xf numFmtId="0" fontId="48" fillId="4" borderId="17" xfId="0" applyFont="1" applyFill="1" applyBorder="1" applyAlignment="1">
      <alignment vertical="top" wrapText="1"/>
    </xf>
    <xf numFmtId="0" fontId="24" fillId="4" borderId="11" xfId="0" applyFont="1" applyFill="1" applyBorder="1" applyAlignment="1">
      <alignment vertical="top" wrapText="1"/>
    </xf>
    <xf numFmtId="0" fontId="24" fillId="4" borderId="17" xfId="0" applyFont="1" applyFill="1" applyBorder="1" applyAlignment="1">
      <alignment vertical="top" wrapText="1"/>
    </xf>
    <xf numFmtId="0" fontId="23" fillId="34" borderId="12" xfId="0" applyFont="1" applyFill="1" applyBorder="1" applyAlignment="1">
      <alignment horizontal="center" vertical="center" wrapText="1"/>
    </xf>
    <xf numFmtId="193" fontId="24" fillId="4" borderId="17" xfId="59" applyNumberFormat="1" applyFont="1" applyFill="1" applyBorder="1" applyAlignment="1">
      <alignment vertical="top" wrapText="1"/>
    </xf>
    <xf numFmtId="0" fontId="24" fillId="35" borderId="18" xfId="0" applyFont="1" applyFill="1" applyBorder="1" applyAlignment="1">
      <alignment/>
    </xf>
    <xf numFmtId="3" fontId="24" fillId="33" borderId="19" xfId="0" applyNumberFormat="1" applyFont="1" applyFill="1" applyBorder="1" applyAlignment="1">
      <alignment vertical="top" wrapText="1"/>
    </xf>
    <xf numFmtId="193" fontId="24" fillId="4" borderId="19" xfId="59" applyNumberFormat="1" applyFont="1" applyFill="1" applyBorder="1" applyAlignment="1">
      <alignment vertical="top" wrapText="1"/>
    </xf>
    <xf numFmtId="3" fontId="48" fillId="33" borderId="19" xfId="0" applyNumberFormat="1" applyFont="1" applyFill="1" applyBorder="1" applyAlignment="1">
      <alignment vertical="top" wrapText="1"/>
    </xf>
    <xf numFmtId="0" fontId="48" fillId="4" borderId="19" xfId="0" applyFont="1" applyFill="1" applyBorder="1" applyAlignment="1">
      <alignment vertical="top" wrapText="1"/>
    </xf>
    <xf numFmtId="0" fontId="52" fillId="4" borderId="10" xfId="0" applyFont="1" applyFill="1" applyBorder="1" applyAlignment="1">
      <alignment vertical="top" wrapText="1"/>
    </xf>
    <xf numFmtId="0" fontId="52" fillId="4" borderId="19" xfId="0" applyFont="1" applyFill="1" applyBorder="1" applyAlignment="1">
      <alignment vertical="top" wrapText="1"/>
    </xf>
    <xf numFmtId="0" fontId="52" fillId="4" borderId="17" xfId="0" applyFont="1" applyFill="1" applyBorder="1" applyAlignment="1">
      <alignment vertical="top" wrapText="1"/>
    </xf>
    <xf numFmtId="0" fontId="52" fillId="4" borderId="11" xfId="0" applyFont="1" applyFill="1" applyBorder="1" applyAlignment="1">
      <alignment vertical="top" wrapText="1"/>
    </xf>
    <xf numFmtId="0" fontId="24" fillId="2" borderId="10" xfId="0" applyFont="1" applyFill="1" applyBorder="1" applyAlignment="1">
      <alignment/>
    </xf>
    <xf numFmtId="186" fontId="24" fillId="2" borderId="20" xfId="42" applyNumberFormat="1" applyFont="1" applyFill="1" applyBorder="1" applyAlignment="1">
      <alignment/>
    </xf>
    <xf numFmtId="3" fontId="24" fillId="2" borderId="10" xfId="0" applyNumberFormat="1" applyFont="1" applyFill="1" applyBorder="1" applyAlignment="1">
      <alignment/>
    </xf>
    <xf numFmtId="3" fontId="24" fillId="2" borderId="19" xfId="0" applyNumberFormat="1" applyFont="1" applyFill="1" applyBorder="1" applyAlignment="1">
      <alignment/>
    </xf>
    <xf numFmtId="3" fontId="24" fillId="2" borderId="17" xfId="0" applyNumberFormat="1" applyFont="1" applyFill="1" applyBorder="1" applyAlignment="1">
      <alignment/>
    </xf>
    <xf numFmtId="186" fontId="24" fillId="2" borderId="21" xfId="42" applyNumberFormat="1" applyFont="1" applyFill="1" applyBorder="1" applyAlignment="1">
      <alignment/>
    </xf>
    <xf numFmtId="0" fontId="23" fillId="34" borderId="22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23" fillId="33" borderId="0" xfId="0" applyFont="1" applyFill="1" applyBorder="1" applyAlignment="1">
      <alignment horizontal="left" vertical="center" wrapText="1"/>
    </xf>
    <xf numFmtId="0" fontId="24" fillId="4" borderId="19" xfId="0" applyFont="1" applyFill="1" applyBorder="1" applyAlignment="1">
      <alignment vertical="top" wrapText="1"/>
    </xf>
    <xf numFmtId="186" fontId="24" fillId="2" borderId="23" xfId="42" applyNumberFormat="1" applyFont="1" applyFill="1" applyBorder="1" applyAlignment="1">
      <alignment/>
    </xf>
    <xf numFmtId="0" fontId="23" fillId="36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50" fillId="36" borderId="10" xfId="0" applyFont="1" applyFill="1" applyBorder="1" applyAlignment="1">
      <alignment horizontal="left" vertical="center" wrapText="1"/>
    </xf>
    <xf numFmtId="0" fontId="49" fillId="36" borderId="17" xfId="0" applyFont="1" applyFill="1" applyBorder="1" applyAlignment="1">
      <alignment horizontal="left" vertical="center" wrapText="1"/>
    </xf>
    <xf numFmtId="0" fontId="23" fillId="36" borderId="19" xfId="0" applyFont="1" applyFill="1" applyBorder="1" applyAlignment="1">
      <alignment horizontal="left" vertical="center" wrapText="1"/>
    </xf>
    <xf numFmtId="0" fontId="23" fillId="37" borderId="10" xfId="0" applyFont="1" applyFill="1" applyBorder="1" applyAlignment="1">
      <alignment horizontal="left" vertical="center" wrapText="1"/>
    </xf>
    <xf numFmtId="0" fontId="23" fillId="37" borderId="19" xfId="0" applyFont="1" applyFill="1" applyBorder="1" applyAlignment="1">
      <alignment horizontal="justify" vertical="center" wrapText="1"/>
    </xf>
    <xf numFmtId="3" fontId="0" fillId="0" borderId="0" xfId="0" applyNumberFormat="1" applyAlignment="1">
      <alignment/>
    </xf>
    <xf numFmtId="0" fontId="30" fillId="36" borderId="24" xfId="0" applyFont="1" applyFill="1" applyBorder="1" applyAlignment="1">
      <alignment horizontal="center" vertical="center" textRotation="90"/>
    </xf>
    <xf numFmtId="0" fontId="0" fillId="34" borderId="0" xfId="0" applyFill="1" applyAlignment="1">
      <alignment/>
    </xf>
    <xf numFmtId="0" fontId="30" fillId="37" borderId="2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7" sqref="K17"/>
    </sheetView>
  </sheetViews>
  <sheetFormatPr defaultColWidth="9.140625" defaultRowHeight="12.75"/>
  <cols>
    <col min="2" max="2" width="9.140625" style="1" customWidth="1"/>
    <col min="3" max="3" width="27.28125" style="0" customWidth="1"/>
    <col min="4" max="4" width="16.28125" style="0" customWidth="1"/>
    <col min="5" max="6" width="13.7109375" style="0" customWidth="1"/>
    <col min="7" max="7" width="12.8515625" style="0" customWidth="1"/>
    <col min="8" max="8" width="12.7109375" style="0" customWidth="1"/>
    <col min="9" max="9" width="12.140625" style="0" customWidth="1"/>
    <col min="10" max="10" width="10.57421875" style="0" customWidth="1"/>
    <col min="11" max="11" width="12.28125" style="0" customWidth="1"/>
  </cols>
  <sheetData>
    <row r="1" spans="1:14" ht="76.5">
      <c r="A1" s="59"/>
      <c r="B1" s="44" t="s">
        <v>42</v>
      </c>
      <c r="C1" s="9" t="s">
        <v>43</v>
      </c>
      <c r="D1" s="9" t="s">
        <v>0</v>
      </c>
      <c r="E1" s="9" t="s">
        <v>44</v>
      </c>
      <c r="F1" s="9" t="s">
        <v>36</v>
      </c>
      <c r="G1" s="9" t="s">
        <v>1</v>
      </c>
      <c r="H1" s="9" t="s">
        <v>2</v>
      </c>
      <c r="I1" s="27" t="s">
        <v>41</v>
      </c>
      <c r="J1" s="9" t="s">
        <v>39</v>
      </c>
      <c r="K1" s="10" t="s">
        <v>40</v>
      </c>
      <c r="M1" s="46">
        <v>11.91</v>
      </c>
      <c r="N1" s="45" t="s">
        <v>45</v>
      </c>
    </row>
    <row r="2" spans="1:11" ht="51">
      <c r="A2" s="58" t="s">
        <v>47</v>
      </c>
      <c r="B2" s="11" t="s">
        <v>31</v>
      </c>
      <c r="C2" s="50" t="s">
        <v>26</v>
      </c>
      <c r="D2" s="3">
        <v>3700000</v>
      </c>
      <c r="E2" s="3">
        <v>10044651</v>
      </c>
      <c r="F2" s="19">
        <f aca="true" t="shared" si="0" ref="F2:F30">D2/E2</f>
        <v>0.36835525694222726</v>
      </c>
      <c r="G2" s="4">
        <v>0</v>
      </c>
      <c r="H2" s="20">
        <v>0</v>
      </c>
      <c r="I2" s="34">
        <v>1</v>
      </c>
      <c r="J2" s="38">
        <f>G2</f>
        <v>0</v>
      </c>
      <c r="K2" s="39">
        <f aca="true" t="shared" si="1" ref="K2:K30">J2/$M$1</f>
        <v>0</v>
      </c>
    </row>
    <row r="3" spans="1:11" ht="38.25">
      <c r="A3" s="58"/>
      <c r="B3" s="11" t="s">
        <v>16</v>
      </c>
      <c r="C3" s="50" t="s">
        <v>11</v>
      </c>
      <c r="D3" s="3">
        <v>127458</v>
      </c>
      <c r="E3" s="3">
        <v>679229</v>
      </c>
      <c r="F3" s="19">
        <f t="shared" si="0"/>
        <v>0.18765099841143415</v>
      </c>
      <c r="G3" s="3">
        <v>198660</v>
      </c>
      <c r="H3" s="20">
        <v>0.9</v>
      </c>
      <c r="I3" s="34">
        <v>2</v>
      </c>
      <c r="J3" s="40">
        <f>J2+G3</f>
        <v>198660</v>
      </c>
      <c r="K3" s="39">
        <f t="shared" si="1"/>
        <v>16680.100755667507</v>
      </c>
    </row>
    <row r="4" spans="1:11" ht="38.25">
      <c r="A4" s="58"/>
      <c r="B4" s="11" t="s">
        <v>10</v>
      </c>
      <c r="C4" s="50" t="s">
        <v>3</v>
      </c>
      <c r="D4" s="3">
        <v>212145</v>
      </c>
      <c r="E4" s="3">
        <v>1242453</v>
      </c>
      <c r="F4" s="19">
        <f t="shared" si="0"/>
        <v>0.1707469014924508</v>
      </c>
      <c r="G4" s="3">
        <v>707190</v>
      </c>
      <c r="H4" s="20">
        <v>1.9</v>
      </c>
      <c r="I4" s="34">
        <v>1</v>
      </c>
      <c r="J4" s="40">
        <f aca="true" t="shared" si="2" ref="J4:J30">J3+G4</f>
        <v>905850</v>
      </c>
      <c r="K4" s="39">
        <f t="shared" si="1"/>
        <v>76057.93450881612</v>
      </c>
    </row>
    <row r="5" spans="1:11" ht="38.25">
      <c r="A5" s="58"/>
      <c r="B5" s="11" t="s">
        <v>31</v>
      </c>
      <c r="C5" s="50" t="s">
        <v>27</v>
      </c>
      <c r="D5" s="3">
        <v>1113600</v>
      </c>
      <c r="E5" s="3">
        <v>10044651</v>
      </c>
      <c r="F5" s="19">
        <f t="shared" si="0"/>
        <v>0.11086497679212548</v>
      </c>
      <c r="G5" s="3">
        <v>916575</v>
      </c>
      <c r="H5" s="20">
        <v>0.5</v>
      </c>
      <c r="I5" s="34">
        <v>2</v>
      </c>
      <c r="J5" s="40">
        <f t="shared" si="2"/>
        <v>1822425</v>
      </c>
      <c r="K5" s="39">
        <f t="shared" si="1"/>
        <v>153016.37279596977</v>
      </c>
    </row>
    <row r="6" spans="1:11" ht="25.5">
      <c r="A6" s="58"/>
      <c r="B6" s="11" t="s">
        <v>35</v>
      </c>
      <c r="C6" s="51" t="s">
        <v>34</v>
      </c>
      <c r="D6" s="3">
        <v>182795</v>
      </c>
      <c r="E6" s="3">
        <v>1900344</v>
      </c>
      <c r="F6" s="19">
        <f t="shared" si="0"/>
        <v>0.09619047919745057</v>
      </c>
      <c r="G6" s="3">
        <v>2234720</v>
      </c>
      <c r="H6" s="20">
        <v>6.8</v>
      </c>
      <c r="I6" s="34">
        <v>2</v>
      </c>
      <c r="J6" s="40">
        <f t="shared" si="2"/>
        <v>4057145</v>
      </c>
      <c r="K6" s="39">
        <f t="shared" si="1"/>
        <v>340650.2938706969</v>
      </c>
    </row>
    <row r="7" spans="1:11" ht="51">
      <c r="A7" s="58"/>
      <c r="B7" s="11" t="s">
        <v>20</v>
      </c>
      <c r="C7" s="52" t="s">
        <v>37</v>
      </c>
      <c r="D7" s="3">
        <f>92067+94754</f>
        <v>186821</v>
      </c>
      <c r="E7" s="3">
        <v>1958300</v>
      </c>
      <c r="F7" s="19">
        <f t="shared" si="0"/>
        <v>0.09539958126946842</v>
      </c>
      <c r="G7" s="3">
        <f>427350+599775</f>
        <v>1027125</v>
      </c>
      <c r="H7" s="21">
        <f>G7/D7/1.8</f>
        <v>3.054394313273133</v>
      </c>
      <c r="I7" s="34">
        <v>1</v>
      </c>
      <c r="J7" s="40">
        <f t="shared" si="2"/>
        <v>5084270</v>
      </c>
      <c r="K7" s="39">
        <f t="shared" si="1"/>
        <v>426890.8480268682</v>
      </c>
    </row>
    <row r="8" spans="1:11" ht="42.75" customHeight="1">
      <c r="A8" s="58"/>
      <c r="B8" s="11" t="s">
        <v>16</v>
      </c>
      <c r="C8" s="50" t="s">
        <v>15</v>
      </c>
      <c r="D8" s="3">
        <v>63080</v>
      </c>
      <c r="E8" s="3">
        <v>679229</v>
      </c>
      <c r="F8" s="19">
        <f t="shared" si="0"/>
        <v>0.09287000407815332</v>
      </c>
      <c r="G8" s="3">
        <v>1540000</v>
      </c>
      <c r="H8" s="20">
        <v>13.6</v>
      </c>
      <c r="I8" s="34">
        <v>1</v>
      </c>
      <c r="J8" s="40">
        <f t="shared" si="2"/>
        <v>6624270</v>
      </c>
      <c r="K8" s="39">
        <f t="shared" si="1"/>
        <v>556193.9546599496</v>
      </c>
    </row>
    <row r="9" spans="1:11" ht="38.25">
      <c r="A9" s="58"/>
      <c r="B9" s="11" t="s">
        <v>16</v>
      </c>
      <c r="C9" s="50" t="s">
        <v>12</v>
      </c>
      <c r="D9" s="3">
        <v>40909</v>
      </c>
      <c r="E9" s="3">
        <v>679229</v>
      </c>
      <c r="F9" s="19">
        <f t="shared" si="0"/>
        <v>0.06022858270185755</v>
      </c>
      <c r="G9" s="3">
        <v>145860</v>
      </c>
      <c r="H9" s="20">
        <v>2</v>
      </c>
      <c r="I9" s="34">
        <v>3</v>
      </c>
      <c r="J9" s="40">
        <f t="shared" si="2"/>
        <v>6770130</v>
      </c>
      <c r="K9" s="39">
        <f t="shared" si="1"/>
        <v>568440.80604534</v>
      </c>
    </row>
    <row r="10" spans="1:11" ht="25.5">
      <c r="A10" s="58"/>
      <c r="B10" s="11" t="s">
        <v>10</v>
      </c>
      <c r="C10" s="50" t="s">
        <v>4</v>
      </c>
      <c r="D10" s="3">
        <v>56093</v>
      </c>
      <c r="E10" s="3">
        <v>1242453</v>
      </c>
      <c r="F10" s="19">
        <f t="shared" si="0"/>
        <v>0.0451469794028426</v>
      </c>
      <c r="G10" s="3">
        <v>816585</v>
      </c>
      <c r="H10" s="20">
        <v>8.1</v>
      </c>
      <c r="I10" s="34">
        <v>3</v>
      </c>
      <c r="J10" s="40">
        <f t="shared" si="2"/>
        <v>7586715</v>
      </c>
      <c r="K10" s="39">
        <f t="shared" si="1"/>
        <v>637003.7783375315</v>
      </c>
    </row>
    <row r="11" spans="1:11" ht="25.5">
      <c r="A11" s="58"/>
      <c r="B11" s="11" t="s">
        <v>25</v>
      </c>
      <c r="C11" s="50" t="s">
        <v>21</v>
      </c>
      <c r="D11" s="3">
        <v>78752.4</v>
      </c>
      <c r="E11" s="3">
        <v>1820853</v>
      </c>
      <c r="F11" s="19">
        <f t="shared" si="0"/>
        <v>0.04325027885282337</v>
      </c>
      <c r="G11" s="3">
        <v>443850</v>
      </c>
      <c r="H11" s="20">
        <v>3.1</v>
      </c>
      <c r="I11" s="34">
        <v>1</v>
      </c>
      <c r="J11" s="40">
        <f t="shared" si="2"/>
        <v>8030565</v>
      </c>
      <c r="K11" s="39">
        <f t="shared" si="1"/>
        <v>674270.7808564232</v>
      </c>
    </row>
    <row r="12" spans="1:11" ht="29.25" customHeight="1">
      <c r="A12" s="58"/>
      <c r="B12" s="13" t="s">
        <v>35</v>
      </c>
      <c r="C12" s="53" t="s">
        <v>33</v>
      </c>
      <c r="D12" s="15">
        <v>80173</v>
      </c>
      <c r="E12" s="15">
        <v>1900344</v>
      </c>
      <c r="F12" s="28">
        <f t="shared" si="0"/>
        <v>0.04218867741840425</v>
      </c>
      <c r="G12" s="15">
        <v>1881600</v>
      </c>
      <c r="H12" s="26">
        <v>2.9</v>
      </c>
      <c r="I12" s="36">
        <v>1</v>
      </c>
      <c r="J12" s="40">
        <f t="shared" si="2"/>
        <v>9912165</v>
      </c>
      <c r="K12" s="39">
        <f t="shared" si="1"/>
        <v>832255.6675062972</v>
      </c>
    </row>
    <row r="13" spans="1:11" ht="30.75" customHeight="1">
      <c r="A13" s="58"/>
      <c r="B13" s="11" t="s">
        <v>10</v>
      </c>
      <c r="C13" s="50" t="s">
        <v>5</v>
      </c>
      <c r="D13" s="3">
        <v>48253</v>
      </c>
      <c r="E13" s="3">
        <v>1242453</v>
      </c>
      <c r="F13" s="19">
        <f t="shared" si="0"/>
        <v>0.03883688155608301</v>
      </c>
      <c r="G13" s="3">
        <v>421575</v>
      </c>
      <c r="H13" s="20">
        <v>4.9</v>
      </c>
      <c r="I13" s="34">
        <v>2</v>
      </c>
      <c r="J13" s="40">
        <f t="shared" si="2"/>
        <v>10333740</v>
      </c>
      <c r="K13" s="39">
        <f t="shared" si="1"/>
        <v>867652.3929471032</v>
      </c>
    </row>
    <row r="14" spans="1:11" ht="38.25">
      <c r="A14" s="58"/>
      <c r="B14" s="11" t="s">
        <v>31</v>
      </c>
      <c r="C14" s="50" t="s">
        <v>30</v>
      </c>
      <c r="D14" s="18">
        <f>608165/1.8</f>
        <v>337869.44444444444</v>
      </c>
      <c r="E14" s="3">
        <v>10044651</v>
      </c>
      <c r="F14" s="19">
        <f t="shared" si="0"/>
        <v>0.03363675297871917</v>
      </c>
      <c r="G14" s="3">
        <v>1922702</v>
      </c>
      <c r="H14" s="20">
        <v>3.2</v>
      </c>
      <c r="I14" s="34">
        <v>3</v>
      </c>
      <c r="J14" s="40">
        <f t="shared" si="2"/>
        <v>12256442</v>
      </c>
      <c r="K14" s="39">
        <f t="shared" si="1"/>
        <v>1029088.3291351805</v>
      </c>
    </row>
    <row r="15" spans="1:11" ht="25.5">
      <c r="A15" s="58"/>
      <c r="B15" s="11" t="s">
        <v>10</v>
      </c>
      <c r="C15" s="50" t="s">
        <v>8</v>
      </c>
      <c r="D15" s="3">
        <v>41186</v>
      </c>
      <c r="E15" s="3">
        <v>1242453</v>
      </c>
      <c r="F15" s="19">
        <f t="shared" si="0"/>
        <v>0.03314894004038785</v>
      </c>
      <c r="G15" s="3">
        <v>509850</v>
      </c>
      <c r="H15" s="20">
        <v>6.9</v>
      </c>
      <c r="I15" s="34">
        <v>5</v>
      </c>
      <c r="J15" s="40">
        <f t="shared" si="2"/>
        <v>12766292</v>
      </c>
      <c r="K15" s="39">
        <f t="shared" si="1"/>
        <v>1071896.8933669184</v>
      </c>
    </row>
    <row r="16" spans="1:11" ht="39" thickBot="1">
      <c r="A16" s="58"/>
      <c r="B16" s="29" t="s">
        <v>10</v>
      </c>
      <c r="C16" s="54" t="s">
        <v>6</v>
      </c>
      <c r="D16" s="32">
        <v>27000</v>
      </c>
      <c r="E16" s="30">
        <v>1242453</v>
      </c>
      <c r="F16" s="31">
        <f t="shared" si="0"/>
        <v>0.02173120431919759</v>
      </c>
      <c r="G16" s="32">
        <v>320000</v>
      </c>
      <c r="H16" s="33">
        <v>6.6</v>
      </c>
      <c r="I16" s="35">
        <v>4</v>
      </c>
      <c r="J16" s="41">
        <f t="shared" si="2"/>
        <v>13086292</v>
      </c>
      <c r="K16" s="49">
        <f t="shared" si="1"/>
        <v>1098765.071368598</v>
      </c>
    </row>
    <row r="17" spans="1:11" ht="25.5">
      <c r="A17" s="60" t="s">
        <v>48</v>
      </c>
      <c r="B17" s="11" t="s">
        <v>20</v>
      </c>
      <c r="C17" s="55" t="s">
        <v>17</v>
      </c>
      <c r="D17" s="3">
        <v>29591</v>
      </c>
      <c r="E17" s="3">
        <v>1958300</v>
      </c>
      <c r="F17" s="19">
        <f>D17/E17</f>
        <v>0.015110555073277843</v>
      </c>
      <c r="G17" s="3">
        <v>31020</v>
      </c>
      <c r="H17" s="21">
        <v>0.6</v>
      </c>
      <c r="I17" s="34">
        <v>2</v>
      </c>
      <c r="J17" s="42">
        <f t="shared" si="2"/>
        <v>13117312</v>
      </c>
      <c r="K17" s="43">
        <f t="shared" si="1"/>
        <v>1101369.6053736357</v>
      </c>
    </row>
    <row r="18" spans="1:11" ht="25.5" customHeight="1">
      <c r="A18" s="60"/>
      <c r="B18" s="11" t="s">
        <v>16</v>
      </c>
      <c r="C18" s="55" t="s">
        <v>14</v>
      </c>
      <c r="D18" s="5">
        <v>9000</v>
      </c>
      <c r="E18" s="3">
        <v>679229</v>
      </c>
      <c r="F18" s="19">
        <f>D18/E18</f>
        <v>0.013250317639558971</v>
      </c>
      <c r="G18" s="5">
        <v>54000</v>
      </c>
      <c r="H18" s="22">
        <v>3.3</v>
      </c>
      <c r="I18" s="34">
        <v>5</v>
      </c>
      <c r="J18" s="40">
        <f t="shared" si="2"/>
        <v>13171312</v>
      </c>
      <c r="K18" s="39">
        <f t="shared" si="1"/>
        <v>1105903.610411419</v>
      </c>
    </row>
    <row r="19" spans="1:11" ht="25.5">
      <c r="A19" s="60"/>
      <c r="B19" s="11" t="s">
        <v>31</v>
      </c>
      <c r="C19" s="55" t="s">
        <v>29</v>
      </c>
      <c r="D19" s="3">
        <v>26200</v>
      </c>
      <c r="E19" s="3">
        <v>10044651</v>
      </c>
      <c r="F19" s="19">
        <f>D19/E19</f>
        <v>0.002608353441050366</v>
      </c>
      <c r="G19" s="3">
        <v>61050</v>
      </c>
      <c r="H19" s="20">
        <v>1.3</v>
      </c>
      <c r="I19" s="34">
        <v>6</v>
      </c>
      <c r="J19" s="40">
        <f t="shared" si="2"/>
        <v>13232362</v>
      </c>
      <c r="K19" s="39">
        <f t="shared" si="1"/>
        <v>1111029.5549958018</v>
      </c>
    </row>
    <row r="20" spans="1:11" ht="27.75" customHeight="1">
      <c r="A20" s="60"/>
      <c r="B20" s="11" t="s">
        <v>16</v>
      </c>
      <c r="C20" s="55" t="s">
        <v>13</v>
      </c>
      <c r="D20" s="3">
        <v>1478</v>
      </c>
      <c r="E20" s="3">
        <v>679229</v>
      </c>
      <c r="F20" s="19">
        <f>D20/E20</f>
        <v>0.002175996607918684</v>
      </c>
      <c r="G20" s="3">
        <v>7000</v>
      </c>
      <c r="H20" s="20">
        <v>2.6</v>
      </c>
      <c r="I20" s="34">
        <v>4</v>
      </c>
      <c r="J20" s="40">
        <f t="shared" si="2"/>
        <v>13239362</v>
      </c>
      <c r="K20" s="39">
        <f t="shared" si="1"/>
        <v>1111617.2963895886</v>
      </c>
    </row>
    <row r="21" spans="1:13" ht="26.25" customHeight="1" thickBot="1">
      <c r="A21" s="60"/>
      <c r="B21" s="29" t="s">
        <v>25</v>
      </c>
      <c r="C21" s="56" t="s">
        <v>23</v>
      </c>
      <c r="D21" s="30">
        <v>5299.8</v>
      </c>
      <c r="E21" s="30">
        <v>1820853</v>
      </c>
      <c r="F21" s="31">
        <f>D21/E21</f>
        <v>0.002910613871630494</v>
      </c>
      <c r="G21" s="30">
        <v>61050</v>
      </c>
      <c r="H21" s="48">
        <v>6.4</v>
      </c>
      <c r="I21" s="35">
        <v>3</v>
      </c>
      <c r="J21" s="41">
        <f t="shared" si="2"/>
        <v>13300412</v>
      </c>
      <c r="K21" s="49">
        <f t="shared" si="1"/>
        <v>1116743.2409739716</v>
      </c>
      <c r="M21" s="57"/>
    </row>
    <row r="22" spans="2:11" ht="38.25">
      <c r="B22" s="13" t="s">
        <v>31</v>
      </c>
      <c r="C22" s="14" t="s">
        <v>28</v>
      </c>
      <c r="D22" s="15">
        <v>210000</v>
      </c>
      <c r="E22" s="15">
        <v>10044651</v>
      </c>
      <c r="F22" s="28">
        <f t="shared" si="0"/>
        <v>0.020906649718342628</v>
      </c>
      <c r="G22" s="15">
        <v>1010000</v>
      </c>
      <c r="H22" s="26">
        <v>2.7</v>
      </c>
      <c r="I22" s="36">
        <v>4</v>
      </c>
      <c r="J22" s="42">
        <f t="shared" si="2"/>
        <v>14310412</v>
      </c>
      <c r="K22" s="43">
        <f t="shared" si="1"/>
        <v>1201545.9277917717</v>
      </c>
    </row>
    <row r="23" spans="2:11" ht="63.75">
      <c r="B23" s="12" t="s">
        <v>10</v>
      </c>
      <c r="C23" s="16" t="s">
        <v>38</v>
      </c>
      <c r="D23" s="8">
        <f>18000+7200</f>
        <v>25200</v>
      </c>
      <c r="E23" s="3">
        <v>1242453</v>
      </c>
      <c r="F23" s="19">
        <f t="shared" si="0"/>
        <v>0.020282457364584415</v>
      </c>
      <c r="G23" s="8">
        <f>140000+200000</f>
        <v>340000</v>
      </c>
      <c r="H23" s="23">
        <f>G23/D23/1.8</f>
        <v>7.495590828924162</v>
      </c>
      <c r="I23" s="37">
        <v>7</v>
      </c>
      <c r="J23" s="40">
        <f t="shared" si="2"/>
        <v>14650412</v>
      </c>
      <c r="K23" s="39">
        <f t="shared" si="1"/>
        <v>1230093.366918556</v>
      </c>
    </row>
    <row r="24" spans="2:11" ht="25.5">
      <c r="B24" s="13" t="s">
        <v>31</v>
      </c>
      <c r="C24" s="14" t="s">
        <v>7</v>
      </c>
      <c r="D24" s="17">
        <v>184000</v>
      </c>
      <c r="E24" s="3">
        <v>10044651</v>
      </c>
      <c r="F24" s="19">
        <f t="shared" si="0"/>
        <v>0.018318207372262113</v>
      </c>
      <c r="G24" s="17">
        <v>380000</v>
      </c>
      <c r="H24" s="24">
        <v>1.1</v>
      </c>
      <c r="I24" s="36">
        <v>5</v>
      </c>
      <c r="J24" s="40">
        <f t="shared" si="2"/>
        <v>15030412</v>
      </c>
      <c r="K24" s="39">
        <f t="shared" si="1"/>
        <v>1261999.3282955498</v>
      </c>
    </row>
    <row r="25" spans="2:11" ht="12.75">
      <c r="B25" s="11" t="s">
        <v>20</v>
      </c>
      <c r="C25" s="2" t="s">
        <v>19</v>
      </c>
      <c r="D25" s="5">
        <v>32850</v>
      </c>
      <c r="E25" s="3">
        <v>1958300</v>
      </c>
      <c r="F25" s="19">
        <f t="shared" si="0"/>
        <v>0.016774753612827452</v>
      </c>
      <c r="G25" s="5">
        <v>567600</v>
      </c>
      <c r="H25" s="22">
        <v>9.6</v>
      </c>
      <c r="I25" s="34">
        <v>4</v>
      </c>
      <c r="J25" s="40">
        <f t="shared" si="2"/>
        <v>15598012</v>
      </c>
      <c r="K25" s="39">
        <f t="shared" si="1"/>
        <v>1309656.7590260284</v>
      </c>
    </row>
    <row r="26" spans="2:11" ht="26.25" customHeight="1">
      <c r="B26" s="11" t="s">
        <v>25</v>
      </c>
      <c r="C26" s="6" t="s">
        <v>22</v>
      </c>
      <c r="D26" s="3">
        <v>22863.6</v>
      </c>
      <c r="E26" s="3">
        <v>1820853</v>
      </c>
      <c r="F26" s="19">
        <f t="shared" si="0"/>
        <v>0.012556532570174528</v>
      </c>
      <c r="G26" s="3">
        <v>201300</v>
      </c>
      <c r="H26" s="20">
        <v>4.9</v>
      </c>
      <c r="I26" s="34">
        <v>2</v>
      </c>
      <c r="J26" s="40">
        <f t="shared" si="2"/>
        <v>15799312</v>
      </c>
      <c r="K26" s="39">
        <f t="shared" si="1"/>
        <v>1326558.52225021</v>
      </c>
    </row>
    <row r="27" spans="2:11" ht="25.5" customHeight="1">
      <c r="B27" s="11" t="s">
        <v>20</v>
      </c>
      <c r="C27" s="2" t="s">
        <v>18</v>
      </c>
      <c r="D27" s="5">
        <v>19710</v>
      </c>
      <c r="E27" s="3">
        <v>1958300</v>
      </c>
      <c r="F27" s="19">
        <f t="shared" si="0"/>
        <v>0.010064852167696472</v>
      </c>
      <c r="G27" s="5">
        <v>218625</v>
      </c>
      <c r="H27" s="22">
        <v>6.2</v>
      </c>
      <c r="I27" s="34">
        <v>3</v>
      </c>
      <c r="J27" s="40">
        <f t="shared" si="2"/>
        <v>16017937</v>
      </c>
      <c r="K27" s="39">
        <f t="shared" si="1"/>
        <v>1344914.9454240133</v>
      </c>
    </row>
    <row r="28" spans="2:11" ht="25.5" customHeight="1">
      <c r="B28" s="11" t="s">
        <v>35</v>
      </c>
      <c r="C28" s="2" t="s">
        <v>32</v>
      </c>
      <c r="D28" s="3">
        <v>18923</v>
      </c>
      <c r="E28" s="3">
        <v>1900344</v>
      </c>
      <c r="F28" s="19">
        <f t="shared" si="0"/>
        <v>0.00995767082170386</v>
      </c>
      <c r="G28" s="3">
        <v>122000</v>
      </c>
      <c r="H28" s="20">
        <v>3.6</v>
      </c>
      <c r="I28" s="34">
        <v>3</v>
      </c>
      <c r="J28" s="40">
        <f t="shared" si="2"/>
        <v>16139937</v>
      </c>
      <c r="K28" s="39">
        <f t="shared" si="1"/>
        <v>1355158.4382871536</v>
      </c>
    </row>
    <row r="29" spans="2:11" ht="12.75">
      <c r="B29" s="11" t="s">
        <v>10</v>
      </c>
      <c r="C29" s="2" t="s">
        <v>9</v>
      </c>
      <c r="D29" s="5">
        <v>10877</v>
      </c>
      <c r="E29" s="3">
        <v>1242453</v>
      </c>
      <c r="F29" s="19">
        <f t="shared" si="0"/>
        <v>0.00875445590295971</v>
      </c>
      <c r="G29" s="3">
        <v>193875</v>
      </c>
      <c r="H29" s="20">
        <v>9.9</v>
      </c>
      <c r="I29" s="34">
        <v>6</v>
      </c>
      <c r="J29" s="40">
        <f t="shared" si="2"/>
        <v>16333812</v>
      </c>
      <c r="K29" s="39">
        <f t="shared" si="1"/>
        <v>1371436.7758186397</v>
      </c>
    </row>
    <row r="30" spans="2:11" ht="25.5">
      <c r="B30" s="12" t="s">
        <v>25</v>
      </c>
      <c r="C30" s="7" t="s">
        <v>24</v>
      </c>
      <c r="D30" s="8">
        <v>1708.2</v>
      </c>
      <c r="E30" s="3">
        <v>1820853</v>
      </c>
      <c r="F30" s="19">
        <f t="shared" si="0"/>
        <v>0.0009381317437486716</v>
      </c>
      <c r="G30" s="8">
        <v>61050</v>
      </c>
      <c r="H30" s="25">
        <v>19.9</v>
      </c>
      <c r="I30" s="37">
        <v>4</v>
      </c>
      <c r="J30" s="40">
        <f t="shared" si="2"/>
        <v>16394862</v>
      </c>
      <c r="K30" s="39">
        <f t="shared" si="1"/>
        <v>1376562.7204030226</v>
      </c>
    </row>
    <row r="32" ht="12.75">
      <c r="C32" s="47" t="s">
        <v>46</v>
      </c>
    </row>
  </sheetData>
  <sheetProtection/>
  <mergeCells count="2">
    <mergeCell ref="A2:A16"/>
    <mergeCell ref="A17:A21"/>
  </mergeCells>
  <printOptions horizontalCentered="1" verticalCentered="1"/>
  <pageMargins left="0.7" right="0.7" top="0.75" bottom="0.75" header="0.3" footer="0.3"/>
  <pageSetup fitToWidth="0" fitToHeight="1" horizontalDpi="600" verticalDpi="600" orientation="landscape" paperSize="8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2011-11-30T12:06:48Z</cp:lastPrinted>
  <dcterms:created xsi:type="dcterms:W3CDTF">1996-10-08T23:32:33Z</dcterms:created>
  <dcterms:modified xsi:type="dcterms:W3CDTF">2011-12-08T17:59:56Z</dcterms:modified>
  <cp:category/>
  <cp:version/>
  <cp:contentType/>
  <cp:contentStatus/>
</cp:coreProperties>
</file>