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activeTab="1"/>
  </bookViews>
  <sheets>
    <sheet name="Totalizatorul" sheetId="4" r:id="rId1"/>
    <sheet name="Calculul" sheetId="5" r:id="rId2"/>
    <sheet name="Anexa nr. 1 Regulament" sheetId="6" r:id="rId3"/>
    <sheet name="Anexa nr. 2 Regulament" sheetId="7" r:id="rId4"/>
  </sheets>
  <calcPr calcId="162913"/>
</workbook>
</file>

<file path=xl/calcChain.xml><?xml version="1.0" encoding="utf-8"?>
<calcChain xmlns="http://schemas.openxmlformats.org/spreadsheetml/2006/main">
  <c r="K875" i="5" l="1"/>
  <c r="I919" i="5" l="1"/>
  <c r="K876" i="5"/>
  <c r="K877" i="5"/>
  <c r="K878" i="5"/>
  <c r="K879" i="5"/>
  <c r="K880" i="5"/>
  <c r="K881" i="5"/>
  <c r="K882" i="5"/>
  <c r="K883" i="5"/>
  <c r="K884" i="5"/>
  <c r="K885" i="5"/>
  <c r="K886" i="5"/>
  <c r="K887" i="5"/>
  <c r="K888" i="5"/>
  <c r="K889" i="5"/>
  <c r="K890" i="5"/>
  <c r="K891" i="5"/>
  <c r="K892" i="5"/>
  <c r="K893" i="5"/>
  <c r="K894" i="5"/>
  <c r="K895" i="5"/>
  <c r="K896" i="5"/>
  <c r="K897" i="5"/>
  <c r="K898" i="5"/>
  <c r="K899" i="5"/>
  <c r="K900" i="5"/>
  <c r="K901" i="5"/>
  <c r="K845" i="5"/>
  <c r="K846" i="5"/>
  <c r="K847" i="5"/>
  <c r="K848" i="5"/>
  <c r="K849" i="5"/>
  <c r="K850" i="5"/>
  <c r="K851" i="5"/>
  <c r="K852" i="5"/>
  <c r="K853" i="5"/>
  <c r="K854" i="5"/>
  <c r="K855" i="5"/>
  <c r="K856" i="5"/>
  <c r="K857" i="5"/>
  <c r="K858" i="5"/>
  <c r="K859" i="5"/>
  <c r="K860" i="5"/>
  <c r="K861" i="5"/>
  <c r="K862" i="5"/>
  <c r="K863" i="5"/>
  <c r="K864" i="5"/>
  <c r="K865" i="5"/>
  <c r="K866" i="5"/>
  <c r="K867" i="5"/>
  <c r="K868" i="5"/>
  <c r="K869" i="5"/>
  <c r="K844" i="5"/>
  <c r="K809" i="5"/>
  <c r="I498" i="5"/>
  <c r="L250" i="5"/>
  <c r="K250" i="5"/>
  <c r="J153" i="5"/>
  <c r="H677" i="5" l="1"/>
  <c r="H291" i="5" l="1"/>
  <c r="H128" i="5" l="1"/>
  <c r="D47" i="4" l="1"/>
  <c r="H678" i="5"/>
  <c r="H679" i="5" s="1"/>
  <c r="K83" i="5" s="1"/>
  <c r="H620" i="5"/>
  <c r="L701" i="5"/>
  <c r="I770" i="5"/>
  <c r="I769" i="5"/>
  <c r="I768" i="5"/>
  <c r="I767" i="5"/>
  <c r="I766" i="5"/>
  <c r="I763" i="5"/>
  <c r="I762" i="5"/>
  <c r="I761" i="5"/>
  <c r="I760" i="5"/>
  <c r="I759" i="5"/>
  <c r="H631" i="5"/>
  <c r="H630" i="5"/>
  <c r="H629" i="5"/>
  <c r="H628" i="5"/>
  <c r="H627" i="5"/>
  <c r="H624" i="5"/>
  <c r="H623" i="5"/>
  <c r="H622" i="5"/>
  <c r="H621" i="5"/>
  <c r="D38" i="4" l="1"/>
  <c r="I764" i="5"/>
  <c r="I771" i="5"/>
  <c r="H632" i="5"/>
  <c r="H625" i="5"/>
  <c r="K902" i="5"/>
  <c r="K870" i="5"/>
  <c r="H370" i="5"/>
  <c r="H369" i="5"/>
  <c r="H368" i="5"/>
  <c r="H367" i="5"/>
  <c r="H366" i="5"/>
  <c r="H363" i="5"/>
  <c r="H362" i="5"/>
  <c r="H361" i="5"/>
  <c r="H360" i="5"/>
  <c r="H359" i="5"/>
  <c r="H136" i="5"/>
  <c r="H137" i="5"/>
  <c r="H138" i="5"/>
  <c r="H139" i="5"/>
  <c r="H135" i="5"/>
  <c r="H129" i="5"/>
  <c r="H130" i="5"/>
  <c r="H131" i="5"/>
  <c r="H132" i="5"/>
  <c r="H364" i="5" l="1"/>
  <c r="H371" i="5"/>
  <c r="G291" i="5" s="1"/>
  <c r="H133" i="5"/>
  <c r="D34" i="4"/>
  <c r="D33" i="4"/>
  <c r="J701" i="5"/>
  <c r="D45" i="4"/>
  <c r="H140" i="5"/>
  <c r="I489" i="5"/>
  <c r="I291" i="5"/>
  <c r="J291" i="5"/>
  <c r="K291" i="5"/>
  <c r="J154" i="5"/>
  <c r="J155" i="5"/>
  <c r="J156" i="5"/>
  <c r="J157" i="5"/>
  <c r="J158" i="5"/>
  <c r="J159" i="5"/>
  <c r="J160" i="5"/>
  <c r="J161" i="5"/>
  <c r="J162" i="5"/>
  <c r="J163" i="5"/>
  <c r="J164" i="5"/>
  <c r="J489" i="5" l="1"/>
  <c r="K701" i="5"/>
  <c r="D46" i="4"/>
  <c r="F291" i="5"/>
  <c r="D22" i="4"/>
  <c r="H110" i="5"/>
  <c r="D13" i="4"/>
  <c r="D23" i="4" l="1"/>
  <c r="I110" i="5"/>
  <c r="D14" i="4"/>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38" i="5"/>
  <c r="G447" i="5" l="1"/>
  <c r="H736" i="5" l="1"/>
  <c r="I686" i="5" l="1"/>
  <c r="K686" i="5" s="1"/>
  <c r="I687" i="5"/>
  <c r="K687" i="5" s="1"/>
  <c r="I688" i="5"/>
  <c r="K688" i="5" s="1"/>
  <c r="I685" i="5"/>
  <c r="K685" i="5" s="1"/>
  <c r="K1065" i="5" l="1"/>
  <c r="K1064" i="5"/>
  <c r="K1063" i="5"/>
  <c r="K1062" i="5"/>
  <c r="K1061" i="5"/>
  <c r="K1060" i="5"/>
  <c r="K1059" i="5"/>
  <c r="K1058" i="5"/>
  <c r="K1057" i="5"/>
  <c r="K1056" i="5"/>
  <c r="K1055" i="5"/>
  <c r="K1054" i="5"/>
  <c r="K1066" i="5" l="1"/>
  <c r="H834" i="5" s="1"/>
  <c r="F1006" i="5"/>
  <c r="F116" i="5"/>
  <c r="D11" i="4" s="1"/>
  <c r="K810" i="5"/>
  <c r="K811" i="5"/>
  <c r="K812" i="5"/>
  <c r="K813" i="5"/>
  <c r="K814" i="5"/>
  <c r="K815" i="5"/>
  <c r="K816" i="5"/>
  <c r="K817" i="5"/>
  <c r="K818" i="5"/>
  <c r="K819" i="5"/>
  <c r="K820" i="5"/>
  <c r="F199" i="5"/>
  <c r="F200" i="5"/>
  <c r="F201" i="5"/>
  <c r="F202" i="5"/>
  <c r="F203" i="5"/>
  <c r="F204" i="5"/>
  <c r="F205" i="5"/>
  <c r="F206" i="5"/>
  <c r="F207" i="5"/>
  <c r="F208" i="5"/>
  <c r="F209" i="5"/>
  <c r="F210" i="5"/>
  <c r="F211" i="5"/>
  <c r="F212" i="5"/>
  <c r="F198" i="5"/>
  <c r="I221" i="5"/>
  <c r="E199" i="5" s="1"/>
  <c r="I222" i="5"/>
  <c r="E200" i="5" s="1"/>
  <c r="I223" i="5"/>
  <c r="E201" i="5" s="1"/>
  <c r="I224" i="5"/>
  <c r="E202" i="5" s="1"/>
  <c r="I225" i="5"/>
  <c r="E203" i="5" s="1"/>
  <c r="I226" i="5"/>
  <c r="E204" i="5" s="1"/>
  <c r="I227" i="5"/>
  <c r="E205" i="5" s="1"/>
  <c r="I228" i="5"/>
  <c r="E206" i="5" s="1"/>
  <c r="I229" i="5"/>
  <c r="E207" i="5" s="1"/>
  <c r="I230" i="5"/>
  <c r="E208" i="5" s="1"/>
  <c r="I231" i="5"/>
  <c r="E209" i="5" s="1"/>
  <c r="I232" i="5"/>
  <c r="E210" i="5" s="1"/>
  <c r="I233" i="5"/>
  <c r="E211" i="5" s="1"/>
  <c r="I234" i="5"/>
  <c r="E212" i="5" s="1"/>
  <c r="I220" i="5"/>
  <c r="E198" i="5" s="1"/>
  <c r="J221" i="5"/>
  <c r="J222" i="5"/>
  <c r="J223" i="5"/>
  <c r="J224" i="5"/>
  <c r="J225" i="5"/>
  <c r="J226" i="5"/>
  <c r="J227" i="5"/>
  <c r="J228" i="5"/>
  <c r="J229" i="5"/>
  <c r="J230" i="5"/>
  <c r="J231" i="5"/>
  <c r="J232" i="5"/>
  <c r="J233" i="5"/>
  <c r="J234" i="5"/>
  <c r="J220" i="5"/>
  <c r="J270" i="5" l="1"/>
  <c r="J271" i="5"/>
  <c r="J272" i="5"/>
  <c r="J273" i="5"/>
  <c r="J274" i="5"/>
  <c r="J275" i="5"/>
  <c r="J276" i="5"/>
  <c r="J277" i="5"/>
  <c r="J278" i="5"/>
  <c r="J279" i="5"/>
  <c r="J280" i="5"/>
  <c r="J281" i="5"/>
  <c r="J282" i="5"/>
  <c r="J283" i="5"/>
  <c r="J269" i="5"/>
  <c r="I701" i="5" l="1"/>
  <c r="D44" i="4" s="1"/>
  <c r="J165" i="5"/>
  <c r="J166" i="5"/>
  <c r="J167" i="5"/>
  <c r="J168" i="5"/>
  <c r="J169" i="5"/>
  <c r="J170" i="5"/>
  <c r="J171" i="5"/>
  <c r="J172" i="5"/>
  <c r="J173" i="5"/>
  <c r="J174" i="5"/>
  <c r="J175" i="5"/>
  <c r="J176" i="5"/>
  <c r="J177" i="5"/>
  <c r="J178" i="5"/>
  <c r="J179" i="5"/>
  <c r="K1007" i="5"/>
  <c r="K1008" i="5"/>
  <c r="K1009" i="5"/>
  <c r="K1010" i="5"/>
  <c r="K1011" i="5"/>
  <c r="K1012" i="5"/>
  <c r="K1013" i="5"/>
  <c r="K1014" i="5"/>
  <c r="K1015" i="5"/>
  <c r="K1016" i="5"/>
  <c r="K1017" i="5"/>
  <c r="K1018" i="5"/>
  <c r="K1019" i="5"/>
  <c r="K1020" i="5"/>
  <c r="K1021" i="5"/>
  <c r="K1022" i="5"/>
  <c r="K1023" i="5"/>
  <c r="K1024" i="5"/>
  <c r="K1025" i="5"/>
  <c r="K1026" i="5"/>
  <c r="K1027" i="5"/>
  <c r="K1028" i="5"/>
  <c r="K1029" i="5"/>
  <c r="K1030" i="5"/>
  <c r="K1031" i="5"/>
  <c r="K1032" i="5"/>
  <c r="K1033" i="5"/>
  <c r="K1034" i="5"/>
  <c r="K1035" i="5"/>
  <c r="K1036" i="5"/>
  <c r="K1037" i="5"/>
  <c r="K1038" i="5"/>
  <c r="K1039" i="5"/>
  <c r="K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06" i="5"/>
  <c r="I1007" i="5"/>
  <c r="I1008" i="5"/>
  <c r="I1009" i="5"/>
  <c r="I1010" i="5"/>
  <c r="I1011" i="5"/>
  <c r="I1012" i="5"/>
  <c r="I1013" i="5"/>
  <c r="I1014" i="5"/>
  <c r="I1015" i="5"/>
  <c r="I1016" i="5"/>
  <c r="I1017" i="5"/>
  <c r="I1018" i="5"/>
  <c r="I1019" i="5"/>
  <c r="I1020" i="5"/>
  <c r="I1021" i="5"/>
  <c r="I1022" i="5"/>
  <c r="I1023" i="5"/>
  <c r="I1024" i="5"/>
  <c r="I1025" i="5"/>
  <c r="I1026" i="5"/>
  <c r="I1027" i="5"/>
  <c r="I1028" i="5"/>
  <c r="I1029" i="5"/>
  <c r="I1030" i="5"/>
  <c r="I1031" i="5"/>
  <c r="I1032" i="5"/>
  <c r="I1033" i="5"/>
  <c r="I1034" i="5"/>
  <c r="I1035" i="5"/>
  <c r="I1036" i="5"/>
  <c r="I1037" i="5"/>
  <c r="I1038" i="5"/>
  <c r="I1039" i="5"/>
  <c r="I1006" i="5"/>
  <c r="H1007" i="5"/>
  <c r="H1008" i="5"/>
  <c r="H1009" i="5"/>
  <c r="H1010" i="5"/>
  <c r="H1011" i="5"/>
  <c r="H1012" i="5"/>
  <c r="H1013" i="5"/>
  <c r="H1015" i="5"/>
  <c r="H1017" i="5"/>
  <c r="H1020" i="5"/>
  <c r="H1021" i="5"/>
  <c r="H1022" i="5"/>
  <c r="H1023" i="5"/>
  <c r="H1025" i="5"/>
  <c r="H1026" i="5"/>
  <c r="H1027" i="5"/>
  <c r="H1028" i="5"/>
  <c r="H1029" i="5"/>
  <c r="H1030" i="5"/>
  <c r="H1031" i="5"/>
  <c r="H1032" i="5"/>
  <c r="H1033" i="5"/>
  <c r="H1034" i="5"/>
  <c r="H1035" i="5"/>
  <c r="H1036" i="5"/>
  <c r="H1037" i="5"/>
  <c r="H1038" i="5"/>
  <c r="H1039" i="5"/>
  <c r="H1006" i="5"/>
  <c r="G1007" i="5"/>
  <c r="G1008" i="5"/>
  <c r="G1009" i="5"/>
  <c r="G1010" i="5"/>
  <c r="G1011" i="5"/>
  <c r="G1012" i="5"/>
  <c r="G1013" i="5"/>
  <c r="G1015" i="5"/>
  <c r="G1017" i="5"/>
  <c r="G1020" i="5"/>
  <c r="G1022" i="5"/>
  <c r="G1023" i="5"/>
  <c r="G1025" i="5"/>
  <c r="G1026" i="5"/>
  <c r="G1027" i="5"/>
  <c r="G1028" i="5"/>
  <c r="G1029" i="5"/>
  <c r="G1030" i="5"/>
  <c r="G1031" i="5"/>
  <c r="G1032" i="5"/>
  <c r="G1033" i="5"/>
  <c r="G1034" i="5"/>
  <c r="G1035" i="5"/>
  <c r="G1036" i="5"/>
  <c r="G1037" i="5"/>
  <c r="G1038" i="5"/>
  <c r="G1039" i="5"/>
  <c r="G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J1040" i="5" l="1"/>
  <c r="H956" i="5" s="1"/>
  <c r="J180" i="5"/>
  <c r="D15" i="4" s="1"/>
  <c r="I1040" i="5"/>
  <c r="G956" i="5" s="1"/>
  <c r="K1040" i="5"/>
  <c r="I956" i="5" s="1"/>
  <c r="F1040" i="5"/>
  <c r="E956" i="5" s="1"/>
  <c r="E987" i="5"/>
  <c r="H1024" i="5" s="1"/>
  <c r="E982" i="5"/>
  <c r="H1019" i="5" s="1"/>
  <c r="E981" i="5"/>
  <c r="H1018" i="5" s="1"/>
  <c r="E979" i="5"/>
  <c r="H1016" i="5" s="1"/>
  <c r="E977" i="5"/>
  <c r="H1014" i="5" s="1"/>
  <c r="D987" i="5"/>
  <c r="G1024" i="5" s="1"/>
  <c r="D984" i="5"/>
  <c r="G1021" i="5" s="1"/>
  <c r="D982" i="5"/>
  <c r="G1019" i="5" s="1"/>
  <c r="D981" i="5"/>
  <c r="G1018" i="5" s="1"/>
  <c r="D979" i="5"/>
  <c r="G1016" i="5" s="1"/>
  <c r="D977" i="5"/>
  <c r="G1014" i="5" s="1"/>
  <c r="I945" i="5"/>
  <c r="I944" i="5"/>
  <c r="I943" i="5"/>
  <c r="I942" i="5"/>
  <c r="I941" i="5"/>
  <c r="I940" i="5"/>
  <c r="I939" i="5"/>
  <c r="I938" i="5"/>
  <c r="I937" i="5"/>
  <c r="I936" i="5"/>
  <c r="I935" i="5"/>
  <c r="I934" i="5"/>
  <c r="I933" i="5"/>
  <c r="I932" i="5"/>
  <c r="I931" i="5"/>
  <c r="I930" i="5"/>
  <c r="I929" i="5"/>
  <c r="I928" i="5"/>
  <c r="I927" i="5"/>
  <c r="I926" i="5"/>
  <c r="I925" i="5"/>
  <c r="I924" i="5"/>
  <c r="I923" i="5"/>
  <c r="I922" i="5"/>
  <c r="I921" i="5"/>
  <c r="I920" i="5"/>
  <c r="I747" i="5"/>
  <c r="H701" i="5" s="1"/>
  <c r="D43" i="4" s="1"/>
  <c r="F726" i="5"/>
  <c r="H726" i="5" s="1"/>
  <c r="G701" i="5" s="1"/>
  <c r="D42" i="4" s="1"/>
  <c r="I709" i="5"/>
  <c r="F701" i="5" s="1"/>
  <c r="I660" i="5"/>
  <c r="D37" i="4" s="1"/>
  <c r="I644" i="5"/>
  <c r="D36" i="4" s="1"/>
  <c r="K608" i="5"/>
  <c r="L608" i="5" s="1"/>
  <c r="K607" i="5"/>
  <c r="L607" i="5" s="1"/>
  <c r="K606" i="5"/>
  <c r="L606" i="5" s="1"/>
  <c r="K605" i="5"/>
  <c r="L605" i="5" s="1"/>
  <c r="K604" i="5"/>
  <c r="L604" i="5" s="1"/>
  <c r="K603" i="5"/>
  <c r="L603" i="5" s="1"/>
  <c r="K602" i="5"/>
  <c r="L602" i="5" s="1"/>
  <c r="K601" i="5"/>
  <c r="L601" i="5" s="1"/>
  <c r="K600" i="5"/>
  <c r="L600" i="5" s="1"/>
  <c r="K599" i="5"/>
  <c r="L599" i="5" s="1"/>
  <c r="K598" i="5"/>
  <c r="L598" i="5" s="1"/>
  <c r="K597" i="5"/>
  <c r="L597" i="5" s="1"/>
  <c r="K596" i="5"/>
  <c r="L596" i="5" s="1"/>
  <c r="K595" i="5"/>
  <c r="L595" i="5" s="1"/>
  <c r="K594" i="5"/>
  <c r="L594" i="5" s="1"/>
  <c r="D41" i="4" l="1"/>
  <c r="D40" i="4" s="1"/>
  <c r="E701" i="5"/>
  <c r="J83" i="5" s="1"/>
  <c r="J110" i="5"/>
  <c r="D35" i="4"/>
  <c r="K821" i="5"/>
  <c r="G1040" i="5"/>
  <c r="H1040" i="5"/>
  <c r="D51" i="4"/>
  <c r="I946" i="5"/>
  <c r="F834" i="5" s="1"/>
  <c r="D53" i="4" s="1"/>
  <c r="K689" i="5"/>
  <c r="H83" i="5"/>
  <c r="L609" i="5"/>
  <c r="G489" i="5" s="1"/>
  <c r="D32" i="4" s="1"/>
  <c r="H581" i="5"/>
  <c r="H489" i="5" s="1"/>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D31" i="4"/>
  <c r="G458" i="5"/>
  <c r="D27" i="4" s="1"/>
  <c r="H429" i="5"/>
  <c r="D26" i="4" s="1"/>
  <c r="I418" i="5"/>
  <c r="D25" i="4" s="1"/>
  <c r="K400" i="5"/>
  <c r="L400" i="5" s="1"/>
  <c r="K399" i="5"/>
  <c r="L399" i="5" s="1"/>
  <c r="K398" i="5"/>
  <c r="L398" i="5" s="1"/>
  <c r="K397" i="5"/>
  <c r="L397" i="5" s="1"/>
  <c r="K396" i="5"/>
  <c r="L396" i="5" s="1"/>
  <c r="K395" i="5"/>
  <c r="L395" i="5" s="1"/>
  <c r="K394" i="5"/>
  <c r="L394" i="5" s="1"/>
  <c r="K393" i="5"/>
  <c r="L393" i="5" s="1"/>
  <c r="K392" i="5"/>
  <c r="L392" i="5" s="1"/>
  <c r="K391" i="5"/>
  <c r="L391" i="5" s="1"/>
  <c r="K390" i="5"/>
  <c r="L390" i="5" s="1"/>
  <c r="K389" i="5"/>
  <c r="L389" i="5" s="1"/>
  <c r="K388" i="5"/>
  <c r="L388" i="5" s="1"/>
  <c r="K387" i="5"/>
  <c r="L387" i="5" s="1"/>
  <c r="K386" i="5"/>
  <c r="L386" i="5" s="1"/>
  <c r="K352" i="5"/>
  <c r="L352" i="5" s="1"/>
  <c r="K351" i="5"/>
  <c r="L351" i="5" s="1"/>
  <c r="K350" i="5"/>
  <c r="L350" i="5" s="1"/>
  <c r="K349" i="5"/>
  <c r="L349" i="5" s="1"/>
  <c r="K348" i="5"/>
  <c r="L348" i="5" s="1"/>
  <c r="K347" i="5"/>
  <c r="L347" i="5" s="1"/>
  <c r="K346" i="5"/>
  <c r="L346" i="5" s="1"/>
  <c r="K345" i="5"/>
  <c r="L345" i="5" s="1"/>
  <c r="K344" i="5"/>
  <c r="L344" i="5" s="1"/>
  <c r="K343" i="5"/>
  <c r="L343" i="5" s="1"/>
  <c r="K342" i="5"/>
  <c r="L342" i="5" s="1"/>
  <c r="K341" i="5"/>
  <c r="L341" i="5" s="1"/>
  <c r="K340" i="5"/>
  <c r="L340" i="5" s="1"/>
  <c r="K339" i="5"/>
  <c r="L339" i="5" s="1"/>
  <c r="K338" i="5"/>
  <c r="L338" i="5" s="1"/>
  <c r="J307" i="5"/>
  <c r="J308" i="5"/>
  <c r="J309" i="5"/>
  <c r="J310" i="5"/>
  <c r="J311" i="5"/>
  <c r="J312" i="5"/>
  <c r="J313" i="5"/>
  <c r="J314" i="5"/>
  <c r="J315" i="5"/>
  <c r="J306" i="5"/>
  <c r="H199" i="5"/>
  <c r="H200" i="5"/>
  <c r="H201" i="5"/>
  <c r="H202" i="5"/>
  <c r="H203" i="5"/>
  <c r="H204" i="5"/>
  <c r="H205" i="5"/>
  <c r="H206" i="5"/>
  <c r="H207" i="5"/>
  <c r="H208" i="5"/>
  <c r="H209" i="5"/>
  <c r="H210" i="5"/>
  <c r="H211" i="5"/>
  <c r="H212" i="5"/>
  <c r="H198" i="5"/>
  <c r="K259" i="5"/>
  <c r="K260" i="5"/>
  <c r="K261" i="5"/>
  <c r="K262" i="5"/>
  <c r="K263" i="5"/>
  <c r="I198" i="5"/>
  <c r="I212" i="5"/>
  <c r="I211" i="5"/>
  <c r="I210" i="5"/>
  <c r="I209" i="5"/>
  <c r="I208" i="5"/>
  <c r="I207" i="5"/>
  <c r="I206" i="5"/>
  <c r="I205" i="5"/>
  <c r="I204" i="5"/>
  <c r="I203" i="5"/>
  <c r="I202" i="5"/>
  <c r="I201" i="5"/>
  <c r="I200" i="5"/>
  <c r="I199" i="5"/>
  <c r="K251" i="5"/>
  <c r="K252" i="5"/>
  <c r="K253" i="5"/>
  <c r="K254" i="5"/>
  <c r="K255" i="5"/>
  <c r="K256" i="5"/>
  <c r="K257" i="5"/>
  <c r="K258" i="5"/>
  <c r="K264" i="5"/>
  <c r="G116" i="5"/>
  <c r="F110" i="5"/>
  <c r="G110" i="5" l="1"/>
  <c r="D12" i="4"/>
  <c r="E110" i="5"/>
  <c r="G100" i="5" s="1"/>
  <c r="G799" i="5"/>
  <c r="D55" i="4"/>
  <c r="L264" i="5"/>
  <c r="G212" i="5"/>
  <c r="L253" i="5"/>
  <c r="G201" i="5"/>
  <c r="L263" i="5"/>
  <c r="G211" i="5"/>
  <c r="L259" i="5"/>
  <c r="G207" i="5"/>
  <c r="I83" i="5"/>
  <c r="D39" i="4"/>
  <c r="L257" i="5"/>
  <c r="G205" i="5"/>
  <c r="L255" i="5"/>
  <c r="G203" i="5"/>
  <c r="L251" i="5"/>
  <c r="G199" i="5"/>
  <c r="L261" i="5"/>
  <c r="G209" i="5"/>
  <c r="K265" i="5"/>
  <c r="L258" i="5"/>
  <c r="G206" i="5"/>
  <c r="L256" i="5"/>
  <c r="G204" i="5"/>
  <c r="L254" i="5"/>
  <c r="G202" i="5"/>
  <c r="L252" i="5"/>
  <c r="G200" i="5"/>
  <c r="L262" i="5"/>
  <c r="G210" i="5"/>
  <c r="L260" i="5"/>
  <c r="G208" i="5"/>
  <c r="E834" i="5"/>
  <c r="D52" i="4"/>
  <c r="F956" i="5"/>
  <c r="D956" i="5" s="1"/>
  <c r="G834" i="5" s="1"/>
  <c r="J565" i="5"/>
  <c r="F489" i="5" s="1"/>
  <c r="L401" i="5"/>
  <c r="D24" i="4" s="1"/>
  <c r="I525" i="5"/>
  <c r="E489" i="5" s="1"/>
  <c r="J316" i="5"/>
  <c r="D291" i="5" s="1"/>
  <c r="D20" i="4" s="1"/>
  <c r="L353" i="5"/>
  <c r="E291" i="5" s="1"/>
  <c r="D21" i="4" s="1"/>
  <c r="G198" i="5"/>
  <c r="J284" i="5"/>
  <c r="D18" i="4" s="1"/>
  <c r="D19" i="4" l="1"/>
  <c r="D489" i="5"/>
  <c r="G83" i="5" s="1"/>
  <c r="D29" i="4"/>
  <c r="L265" i="5"/>
  <c r="D17" i="4" s="1"/>
  <c r="D30" i="4"/>
  <c r="D834" i="5"/>
  <c r="H799" i="5" s="1"/>
  <c r="F799" i="5" s="1"/>
  <c r="H73" i="5" s="1"/>
  <c r="D54" i="4"/>
  <c r="D210" i="5"/>
  <c r="D211" i="5"/>
  <c r="D212" i="5"/>
  <c r="D209" i="5"/>
  <c r="C291" i="5"/>
  <c r="F83" i="5" s="1"/>
  <c r="D208" i="5"/>
  <c r="D202" i="5"/>
  <c r="D206" i="5"/>
  <c r="D200" i="5"/>
  <c r="D199" i="5"/>
  <c r="D203" i="5"/>
  <c r="D207" i="5"/>
  <c r="D204" i="5"/>
  <c r="D201" i="5"/>
  <c r="D205" i="5"/>
  <c r="D198" i="5"/>
  <c r="J235" i="5"/>
  <c r="D16" i="4" s="1"/>
  <c r="D10" i="4" l="1"/>
  <c r="D28" i="4"/>
  <c r="D56" i="4"/>
  <c r="E54" i="4" s="1"/>
  <c r="D213" i="5"/>
  <c r="H100" i="5" s="1"/>
  <c r="F100" i="5" s="1"/>
  <c r="E83" i="5" s="1"/>
  <c r="D83" i="5" s="1"/>
  <c r="D49" i="4" l="1"/>
  <c r="E35" i="4" s="1"/>
  <c r="G73" i="5"/>
  <c r="F73" i="5" s="1"/>
  <c r="E53" i="4"/>
  <c r="E51" i="4"/>
  <c r="E55" i="4"/>
  <c r="E52" i="4"/>
  <c r="D58" i="4" l="1"/>
  <c r="E49" i="4" s="1"/>
  <c r="E19" i="4"/>
  <c r="E10" i="4"/>
  <c r="E39" i="4"/>
  <c r="E28" i="4"/>
  <c r="E40" i="4"/>
  <c r="E56" i="4" l="1"/>
</calcChain>
</file>

<file path=xl/sharedStrings.xml><?xml version="1.0" encoding="utf-8"?>
<sst xmlns="http://schemas.openxmlformats.org/spreadsheetml/2006/main" count="1143" uniqueCount="755">
  <si>
    <t>unde:</t>
  </si>
  <si>
    <r>
      <t>V</t>
    </r>
    <r>
      <rPr>
        <b/>
        <vertAlign val="subscript"/>
        <sz val="12"/>
        <color theme="1"/>
        <rFont val="Times New Roman"/>
        <family val="1"/>
        <charset val="204"/>
      </rPr>
      <t>c.t.sum.</t>
    </r>
  </si>
  <si>
    <r>
      <t>V</t>
    </r>
    <r>
      <rPr>
        <vertAlign val="subscript"/>
        <sz val="12"/>
        <color theme="1"/>
        <rFont val="Times New Roman"/>
        <family val="1"/>
        <charset val="204"/>
      </rPr>
      <t xml:space="preserve">c.t.s.cpt. </t>
    </r>
  </si>
  <si>
    <r>
      <t>V</t>
    </r>
    <r>
      <rPr>
        <vertAlign val="subscript"/>
        <sz val="12"/>
        <color theme="1"/>
        <rFont val="Times New Roman"/>
        <family val="1"/>
        <charset val="204"/>
      </rPr>
      <t>n.g.opr.</t>
    </r>
  </si>
  <si>
    <r>
      <t>V</t>
    </r>
    <r>
      <rPr>
        <vertAlign val="subscript"/>
        <sz val="11"/>
        <color theme="1"/>
        <rFont val="Times New Roman"/>
        <family val="1"/>
        <charset val="204"/>
      </rPr>
      <t>c.t s trt.</t>
    </r>
  </si>
  <si>
    <r>
      <t>VPA</t>
    </r>
    <r>
      <rPr>
        <b/>
        <vertAlign val="subscript"/>
        <sz val="11"/>
        <color theme="1"/>
        <rFont val="Times New Roman"/>
        <family val="1"/>
        <charset val="204"/>
      </rPr>
      <t>n.</t>
    </r>
  </si>
  <si>
    <r>
      <t>V</t>
    </r>
    <r>
      <rPr>
        <vertAlign val="subscript"/>
        <sz val="11"/>
        <color theme="1"/>
        <rFont val="Times New Roman"/>
        <family val="1"/>
        <charset val="204"/>
      </rPr>
      <t>c.t.sum.</t>
    </r>
  </si>
  <si>
    <r>
      <t>V</t>
    </r>
    <r>
      <rPr>
        <vertAlign val="subscript"/>
        <sz val="11"/>
        <color theme="1"/>
        <rFont val="Times New Roman"/>
        <family val="1"/>
        <charset val="204"/>
      </rPr>
      <t>pr.a.sum.</t>
    </r>
  </si>
  <si>
    <r>
      <t>V</t>
    </r>
    <r>
      <rPr>
        <vertAlign val="subscript"/>
        <sz val="11"/>
        <color theme="1"/>
        <rFont val="Times New Roman"/>
        <family val="1"/>
        <charset val="204"/>
      </rPr>
      <t>c.t. t/d.</t>
    </r>
  </si>
  <si>
    <r>
      <t>V</t>
    </r>
    <r>
      <rPr>
        <vertAlign val="subscript"/>
        <sz val="11"/>
        <color theme="1"/>
        <rFont val="Times New Roman"/>
        <family val="1"/>
        <charset val="204"/>
      </rPr>
      <t>sum.antiincend</t>
    </r>
  </si>
  <si>
    <r>
      <t xml:space="preserve">V </t>
    </r>
    <r>
      <rPr>
        <vertAlign val="subscript"/>
        <sz val="11"/>
        <color theme="1"/>
        <rFont val="Times New Roman"/>
        <family val="1"/>
        <charset val="204"/>
      </rPr>
      <t>c.t. s. cnl.</t>
    </r>
  </si>
  <si>
    <r>
      <t>V</t>
    </r>
    <r>
      <rPr>
        <b/>
        <vertAlign val="subscript"/>
        <sz val="12"/>
        <color theme="1"/>
        <rFont val="Times New Roman"/>
        <family val="1"/>
        <charset val="204"/>
      </rPr>
      <t xml:space="preserve">c.t.s.cpt. </t>
    </r>
  </si>
  <si>
    <r>
      <t>V</t>
    </r>
    <r>
      <rPr>
        <vertAlign val="subscript"/>
        <sz val="12"/>
        <color theme="1"/>
        <rFont val="Times New Roman"/>
        <family val="1"/>
        <charset val="204"/>
      </rPr>
      <t xml:space="preserve">st.supr. </t>
    </r>
  </si>
  <si>
    <r>
      <t>V</t>
    </r>
    <r>
      <rPr>
        <vertAlign val="subscript"/>
        <sz val="12"/>
        <color theme="1"/>
        <rFont val="Times New Roman"/>
        <family val="1"/>
        <charset val="204"/>
      </rPr>
      <t xml:space="preserve">st.sub. </t>
    </r>
  </si>
  <si>
    <r>
      <t>V</t>
    </r>
    <r>
      <rPr>
        <b/>
        <vertAlign val="subscript"/>
        <sz val="12"/>
        <color theme="1"/>
        <rFont val="Times New Roman"/>
        <family val="1"/>
        <charset val="204"/>
      </rPr>
      <t xml:space="preserve">st.supr. </t>
    </r>
  </si>
  <si>
    <t>Rezultat</t>
  </si>
  <si>
    <t>%</t>
  </si>
  <si>
    <t>Coeficient</t>
  </si>
  <si>
    <t>v</t>
  </si>
  <si>
    <t>t</t>
  </si>
  <si>
    <t>n</t>
  </si>
  <si>
    <r>
      <t>V</t>
    </r>
    <r>
      <rPr>
        <b/>
        <vertAlign val="subscript"/>
        <sz val="12"/>
        <color theme="1"/>
        <rFont val="Times New Roman"/>
        <family val="1"/>
        <charset val="204"/>
      </rPr>
      <t xml:space="preserve">st.sub. </t>
    </r>
  </si>
  <si>
    <r>
      <t>V</t>
    </r>
    <r>
      <rPr>
        <vertAlign val="subscript"/>
        <sz val="12"/>
        <color theme="1"/>
        <rFont val="Times New Roman"/>
        <family val="1"/>
        <charset val="204"/>
      </rPr>
      <t xml:space="preserve">sp.f.a. </t>
    </r>
  </si>
  <si>
    <r>
      <t>V</t>
    </r>
    <r>
      <rPr>
        <vertAlign val="subscript"/>
        <sz val="12"/>
        <color theme="1"/>
        <rFont val="Times New Roman"/>
        <family val="1"/>
        <charset val="204"/>
      </rPr>
      <t xml:space="preserve">sp.c/t. </t>
    </r>
  </si>
  <si>
    <r>
      <t>n</t>
    </r>
    <r>
      <rPr>
        <vertAlign val="subscript"/>
        <sz val="12"/>
        <color theme="1"/>
        <rFont val="Times New Roman"/>
        <family val="1"/>
        <charset val="204"/>
      </rPr>
      <t xml:space="preserve"> 1</t>
    </r>
  </si>
  <si>
    <r>
      <t>n</t>
    </r>
    <r>
      <rPr>
        <vertAlign val="subscript"/>
        <sz val="12"/>
        <color theme="1"/>
        <rFont val="Times New Roman"/>
        <family val="1"/>
        <charset val="204"/>
      </rPr>
      <t xml:space="preserve"> 2</t>
    </r>
    <r>
      <rPr>
        <sz val="12"/>
        <color theme="1"/>
        <rFont val="Times New Roman"/>
        <family val="1"/>
        <charset val="204"/>
      </rPr>
      <t xml:space="preserve">  </t>
    </r>
  </si>
  <si>
    <r>
      <t>V</t>
    </r>
    <r>
      <rPr>
        <vertAlign val="subscript"/>
        <sz val="12"/>
        <color theme="1"/>
        <rFont val="Times New Roman"/>
        <family val="1"/>
        <charset val="204"/>
      </rPr>
      <t>sp.reţ.</t>
    </r>
  </si>
  <si>
    <t>coeficient</t>
  </si>
  <si>
    <t>s</t>
  </si>
  <si>
    <r>
      <t>d</t>
    </r>
    <r>
      <rPr>
        <vertAlign val="subscript"/>
        <sz val="11"/>
        <color theme="1"/>
        <rFont val="Calibri"/>
        <family val="2"/>
        <charset val="204"/>
        <scheme val="minor"/>
      </rPr>
      <t>i</t>
    </r>
  </si>
  <si>
    <r>
      <t>v</t>
    </r>
    <r>
      <rPr>
        <vertAlign val="subscript"/>
        <sz val="11"/>
        <color theme="1"/>
        <rFont val="Calibri"/>
        <family val="2"/>
        <charset val="204"/>
        <scheme val="minor"/>
      </rPr>
      <t>apa</t>
    </r>
  </si>
  <si>
    <r>
      <t>t</t>
    </r>
    <r>
      <rPr>
        <vertAlign val="subscript"/>
        <sz val="11"/>
        <color theme="1"/>
        <rFont val="Calibri"/>
        <family val="2"/>
        <charset val="204"/>
        <scheme val="minor"/>
      </rPr>
      <t>isp</t>
    </r>
  </si>
  <si>
    <r>
      <t>V</t>
    </r>
    <r>
      <rPr>
        <b/>
        <vertAlign val="subscript"/>
        <sz val="11"/>
        <color theme="1"/>
        <rFont val="Times New Roman"/>
        <family val="1"/>
        <charset val="204"/>
      </rPr>
      <t>c.t.s trt.</t>
    </r>
  </si>
  <si>
    <r>
      <t>V</t>
    </r>
    <r>
      <rPr>
        <vertAlign val="subscript"/>
        <sz val="11"/>
        <color theme="1"/>
        <rFont val="Calibri"/>
        <family val="2"/>
        <charset val="204"/>
        <scheme val="minor"/>
      </rPr>
      <t>sp. filtr.</t>
    </r>
    <r>
      <rPr>
        <sz val="11"/>
        <color theme="1"/>
        <rFont val="Calibri"/>
        <family val="2"/>
        <scheme val="minor"/>
      </rPr>
      <t xml:space="preserve"> </t>
    </r>
  </si>
  <si>
    <r>
      <t>V</t>
    </r>
    <r>
      <rPr>
        <vertAlign val="subscript"/>
        <sz val="12"/>
        <color theme="1"/>
        <rFont val="Times New Roman"/>
        <family val="1"/>
        <charset val="204"/>
      </rPr>
      <t>sp/dz. filtr</t>
    </r>
    <r>
      <rPr>
        <sz val="12"/>
        <color theme="1"/>
        <rFont val="Times New Roman"/>
        <family val="1"/>
        <charset val="204"/>
      </rPr>
      <t xml:space="preserve"> </t>
    </r>
  </si>
  <si>
    <r>
      <t>V</t>
    </r>
    <r>
      <rPr>
        <vertAlign val="subscript"/>
        <sz val="12"/>
        <color theme="1"/>
        <rFont val="Times New Roman"/>
        <family val="1"/>
        <charset val="204"/>
      </rPr>
      <t xml:space="preserve">r. rulm. </t>
    </r>
  </si>
  <si>
    <r>
      <t>V</t>
    </r>
    <r>
      <rPr>
        <vertAlign val="subscript"/>
        <sz val="12"/>
        <color theme="1"/>
        <rFont val="Times New Roman"/>
        <family val="1"/>
        <charset val="204"/>
      </rPr>
      <t xml:space="preserve">sp/dz. rz/bz. </t>
    </r>
  </si>
  <si>
    <r>
      <t>V</t>
    </r>
    <r>
      <rPr>
        <vertAlign val="subscript"/>
        <sz val="12"/>
        <color theme="1"/>
        <rFont val="Times New Roman"/>
        <family val="1"/>
        <charset val="204"/>
      </rPr>
      <t>pr. prelc.</t>
    </r>
  </si>
  <si>
    <r>
      <t>V</t>
    </r>
    <r>
      <rPr>
        <vertAlign val="subscript"/>
        <sz val="12"/>
        <color theme="1"/>
        <rFont val="Times New Roman"/>
        <family val="1"/>
        <charset val="204"/>
      </rPr>
      <t>lb.</t>
    </r>
  </si>
  <si>
    <r>
      <t>V</t>
    </r>
    <r>
      <rPr>
        <vertAlign val="subscript"/>
        <sz val="12"/>
        <color theme="1"/>
        <rFont val="Times New Roman"/>
        <family val="1"/>
        <charset val="204"/>
      </rPr>
      <t xml:space="preserve"> evc. nam.</t>
    </r>
  </si>
  <si>
    <r>
      <t>S</t>
    </r>
    <r>
      <rPr>
        <vertAlign val="subscript"/>
        <sz val="11"/>
        <color theme="1"/>
        <rFont val="Calibri"/>
        <family val="2"/>
        <charset val="204"/>
        <scheme val="minor"/>
      </rPr>
      <t>filtru</t>
    </r>
  </si>
  <si>
    <r>
      <t>q</t>
    </r>
    <r>
      <rPr>
        <vertAlign val="subscript"/>
        <sz val="11"/>
        <color theme="1"/>
        <rFont val="Calibri"/>
        <family val="2"/>
        <charset val="204"/>
        <scheme val="minor"/>
      </rPr>
      <t>int.</t>
    </r>
  </si>
  <si>
    <t>zile in an</t>
  </si>
  <si>
    <t>q</t>
  </si>
  <si>
    <t xml:space="preserve">durata </t>
  </si>
  <si>
    <r>
      <t>q</t>
    </r>
    <r>
      <rPr>
        <vertAlign val="subscript"/>
        <sz val="11"/>
        <color theme="1"/>
        <rFont val="Calibri"/>
        <family val="2"/>
        <charset val="204"/>
        <scheme val="minor"/>
      </rPr>
      <t>prp</t>
    </r>
  </si>
  <si>
    <r>
      <t>n</t>
    </r>
    <r>
      <rPr>
        <vertAlign val="subscript"/>
        <sz val="11"/>
        <color theme="1"/>
        <rFont val="Calibri"/>
        <family val="2"/>
        <charset val="204"/>
        <scheme val="minor"/>
      </rPr>
      <t>r</t>
    </r>
  </si>
  <si>
    <r>
      <t>n</t>
    </r>
    <r>
      <rPr>
        <vertAlign val="subscript"/>
        <sz val="11"/>
        <color theme="1"/>
        <rFont val="Calibri"/>
        <family val="2"/>
        <charset val="204"/>
        <scheme val="minor"/>
      </rPr>
      <t>l.lb</t>
    </r>
  </si>
  <si>
    <r>
      <t>q</t>
    </r>
    <r>
      <rPr>
        <vertAlign val="subscript"/>
        <sz val="11"/>
        <color theme="1"/>
        <rFont val="Calibri"/>
        <family val="2"/>
        <charset val="204"/>
        <scheme val="minor"/>
      </rPr>
      <t>n.l.lb</t>
    </r>
  </si>
  <si>
    <t>T</t>
  </si>
  <si>
    <r>
      <t>C</t>
    </r>
    <r>
      <rPr>
        <vertAlign val="subscript"/>
        <sz val="11"/>
        <color theme="1"/>
        <rFont val="Calibri"/>
        <family val="2"/>
        <charset val="204"/>
        <scheme val="minor"/>
      </rPr>
      <t>p.s.</t>
    </r>
  </si>
  <si>
    <t>M</t>
  </si>
  <si>
    <t>K</t>
  </si>
  <si>
    <r>
      <t>D</t>
    </r>
    <r>
      <rPr>
        <vertAlign val="subscript"/>
        <sz val="11"/>
        <color theme="1"/>
        <rFont val="Calibri"/>
        <family val="2"/>
        <charset val="204"/>
        <scheme val="minor"/>
      </rPr>
      <t>c.</t>
    </r>
  </si>
  <si>
    <r>
      <t>C</t>
    </r>
    <r>
      <rPr>
        <vertAlign val="subscript"/>
        <sz val="11"/>
        <color theme="1"/>
        <rFont val="Calibri"/>
        <family val="2"/>
        <charset val="204"/>
        <scheme val="minor"/>
      </rPr>
      <t>a.b.</t>
    </r>
  </si>
  <si>
    <r>
      <t>B</t>
    </r>
    <r>
      <rPr>
        <vertAlign val="subscript"/>
        <sz val="11"/>
        <color theme="1"/>
        <rFont val="Calibri"/>
        <family val="2"/>
        <charset val="204"/>
        <scheme val="minor"/>
      </rPr>
      <t>v</t>
    </r>
  </si>
  <si>
    <r>
      <t>m</t>
    </r>
    <r>
      <rPr>
        <vertAlign val="subscript"/>
        <sz val="11"/>
        <color theme="1"/>
        <rFont val="Calibri"/>
        <family val="2"/>
        <charset val="204"/>
        <scheme val="minor"/>
      </rPr>
      <t>p.s.</t>
    </r>
  </si>
  <si>
    <t>δ</t>
  </si>
  <si>
    <r>
      <t>K</t>
    </r>
    <r>
      <rPr>
        <vertAlign val="subscript"/>
        <sz val="11"/>
        <color theme="1"/>
        <rFont val="Calibri"/>
        <family val="2"/>
        <charset val="204"/>
        <scheme val="minor"/>
      </rPr>
      <t>d.</t>
    </r>
  </si>
  <si>
    <r>
      <t>n</t>
    </r>
    <r>
      <rPr>
        <vertAlign val="subscript"/>
        <sz val="11"/>
        <color theme="1"/>
        <rFont val="Calibri"/>
        <family val="2"/>
        <charset val="204"/>
        <scheme val="minor"/>
      </rPr>
      <t>dec.</t>
    </r>
  </si>
  <si>
    <r>
      <t>n</t>
    </r>
    <r>
      <rPr>
        <vertAlign val="subscript"/>
        <sz val="11"/>
        <color theme="1"/>
        <rFont val="Calibri"/>
        <family val="2"/>
        <charset val="204"/>
        <scheme val="minor"/>
      </rPr>
      <t>ev.</t>
    </r>
  </si>
  <si>
    <r>
      <t>V</t>
    </r>
    <r>
      <rPr>
        <vertAlign val="subscript"/>
        <sz val="11"/>
        <color theme="1"/>
        <rFont val="Calibri"/>
        <family val="2"/>
        <charset val="204"/>
        <scheme val="minor"/>
      </rPr>
      <t>g.r.t/d.</t>
    </r>
  </si>
  <si>
    <r>
      <t>V</t>
    </r>
    <r>
      <rPr>
        <b/>
        <vertAlign val="subscript"/>
        <sz val="11"/>
        <color theme="1"/>
        <rFont val="Times New Roman"/>
        <family val="1"/>
        <charset val="204"/>
      </rPr>
      <t>c.t. t/d.</t>
    </r>
  </si>
  <si>
    <r>
      <t>L</t>
    </r>
    <r>
      <rPr>
        <vertAlign val="subscript"/>
        <sz val="11"/>
        <color theme="1"/>
        <rFont val="Calibri"/>
        <family val="2"/>
        <charset val="204"/>
        <scheme val="minor"/>
      </rPr>
      <t>i</t>
    </r>
  </si>
  <si>
    <r>
      <t>t</t>
    </r>
    <r>
      <rPr>
        <vertAlign val="subscript"/>
        <sz val="11"/>
        <color theme="1"/>
        <rFont val="Calibri"/>
        <family val="2"/>
        <charset val="204"/>
        <scheme val="minor"/>
      </rPr>
      <t>fn</t>
    </r>
  </si>
  <si>
    <r>
      <t>t</t>
    </r>
    <r>
      <rPr>
        <vertAlign val="subscript"/>
        <sz val="11"/>
        <color theme="1"/>
        <rFont val="Calibri"/>
        <family val="2"/>
        <charset val="204"/>
        <scheme val="minor"/>
      </rPr>
      <t>vh</t>
    </r>
  </si>
  <si>
    <r>
      <t>V</t>
    </r>
    <r>
      <rPr>
        <b/>
        <vertAlign val="subscript"/>
        <sz val="12"/>
        <color theme="1"/>
        <rFont val="Times New Roman"/>
        <family val="1"/>
        <charset val="204"/>
      </rPr>
      <t>n.g.opr.</t>
    </r>
  </si>
  <si>
    <t xml:space="preserve">Denumirea consumului/consumatorilor de apă </t>
  </si>
  <si>
    <t>Norma de consum de apă, l/24 ore</t>
  </si>
  <si>
    <t>Numărul de consumatori, de utilaje, a instalațiilor, suprafața încăperilor</t>
  </si>
  <si>
    <t>Numărul de zile lucrătoare pe an</t>
  </si>
  <si>
    <t xml:space="preserve">Personalul  tehnic  </t>
  </si>
  <si>
    <t>Automobile</t>
  </si>
  <si>
    <t xml:space="preserve">Utilajelor tehnice (autocamioane, automobile) aflate în uz </t>
  </si>
  <si>
    <t>Spălarea podelelor încăperilor</t>
  </si>
  <si>
    <r>
      <t>Volumul consumat de apa, m</t>
    </r>
    <r>
      <rPr>
        <vertAlign val="superscript"/>
        <sz val="9"/>
        <color theme="1"/>
        <rFont val="Times New Roman"/>
        <family val="1"/>
        <charset val="204"/>
      </rPr>
      <t>3</t>
    </r>
    <r>
      <rPr>
        <sz val="9"/>
        <color theme="1"/>
        <rFont val="Times New Roman"/>
        <family val="1"/>
        <charset val="204"/>
      </rPr>
      <t>/24 ore</t>
    </r>
  </si>
  <si>
    <r>
      <t>Consumul   anual  de apă, m</t>
    </r>
    <r>
      <rPr>
        <vertAlign val="superscript"/>
        <sz val="9"/>
        <color theme="1"/>
        <rFont val="Times New Roman"/>
        <family val="1"/>
        <charset val="204"/>
      </rPr>
      <t>3</t>
    </r>
    <r>
      <rPr>
        <sz val="9"/>
        <color theme="1"/>
        <rFont val="Times New Roman"/>
        <family val="1"/>
        <charset val="204"/>
      </rPr>
      <t>/an</t>
    </r>
  </si>
  <si>
    <r>
      <t xml:space="preserve">V </t>
    </r>
    <r>
      <rPr>
        <b/>
        <vertAlign val="subscript"/>
        <sz val="11"/>
        <color theme="1"/>
        <rFont val="Times New Roman"/>
        <family val="1"/>
        <charset val="204"/>
      </rPr>
      <t>c.t. s. cnl.</t>
    </r>
  </si>
  <si>
    <r>
      <t>V</t>
    </r>
    <r>
      <rPr>
        <vertAlign val="subscript"/>
        <sz val="12"/>
        <color theme="1"/>
        <rFont val="Times New Roman"/>
        <family val="1"/>
        <charset val="204"/>
      </rPr>
      <t>sp.grt.</t>
    </r>
    <r>
      <rPr>
        <sz val="12"/>
        <color theme="1"/>
        <rFont val="Times New Roman"/>
        <family val="1"/>
        <charset val="204"/>
      </rPr>
      <t xml:space="preserve"> </t>
    </r>
  </si>
  <si>
    <r>
      <t>V</t>
    </r>
    <r>
      <rPr>
        <vertAlign val="subscript"/>
        <sz val="12"/>
        <color theme="1"/>
        <rFont val="Times New Roman"/>
        <family val="1"/>
        <charset val="204"/>
      </rPr>
      <t>tr.nm.</t>
    </r>
    <r>
      <rPr>
        <sz val="12"/>
        <color theme="1"/>
        <rFont val="Times New Roman"/>
        <family val="1"/>
        <charset val="204"/>
      </rPr>
      <t xml:space="preserve"> </t>
    </r>
  </si>
  <si>
    <r>
      <t>V</t>
    </r>
    <r>
      <rPr>
        <vertAlign val="subscript"/>
        <sz val="12"/>
        <color theme="1"/>
        <rFont val="Times New Roman"/>
        <family val="1"/>
        <charset val="204"/>
      </rPr>
      <t>lb.</t>
    </r>
    <r>
      <rPr>
        <sz val="12"/>
        <color theme="1"/>
        <rFont val="Times New Roman"/>
        <family val="1"/>
        <charset val="204"/>
      </rPr>
      <t xml:space="preserve"> </t>
    </r>
  </si>
  <si>
    <r>
      <t>V</t>
    </r>
    <r>
      <rPr>
        <vertAlign val="subscript"/>
        <sz val="12"/>
        <color theme="1"/>
        <rFont val="Times New Roman"/>
        <family val="1"/>
        <charset val="204"/>
      </rPr>
      <t>ds.r.cnl.</t>
    </r>
  </si>
  <si>
    <t>zile pe an</t>
  </si>
  <si>
    <r>
      <t>Q</t>
    </r>
    <r>
      <rPr>
        <vertAlign val="subscript"/>
        <sz val="11"/>
        <color theme="1"/>
        <rFont val="Calibri"/>
        <family val="2"/>
        <charset val="204"/>
        <scheme val="minor"/>
      </rPr>
      <t>s.u.</t>
    </r>
  </si>
  <si>
    <r>
      <t>Q</t>
    </r>
    <r>
      <rPr>
        <vertAlign val="subscript"/>
        <sz val="11"/>
        <color theme="1"/>
        <rFont val="Calibri"/>
        <family val="2"/>
        <charset val="204"/>
        <scheme val="minor"/>
      </rPr>
      <t>apauz</t>
    </r>
  </si>
  <si>
    <r>
      <t>C</t>
    </r>
    <r>
      <rPr>
        <vertAlign val="subscript"/>
        <sz val="11"/>
        <color theme="1"/>
        <rFont val="Calibri"/>
        <family val="2"/>
        <charset val="204"/>
        <scheme val="minor"/>
      </rPr>
      <t>inf</t>
    </r>
  </si>
  <si>
    <r>
      <t>C</t>
    </r>
    <r>
      <rPr>
        <vertAlign val="subscript"/>
        <sz val="11"/>
        <color theme="1"/>
        <rFont val="Calibri"/>
        <family val="2"/>
        <charset val="204"/>
        <scheme val="minor"/>
      </rPr>
      <t>efl</t>
    </r>
  </si>
  <si>
    <t>media pe ultimii 3 ani</t>
  </si>
  <si>
    <r>
      <t>V</t>
    </r>
    <r>
      <rPr>
        <b/>
        <vertAlign val="subscript"/>
        <sz val="11"/>
        <color theme="1"/>
        <rFont val="Times New Roman"/>
        <family val="1"/>
        <charset val="204"/>
      </rPr>
      <t>pr.a.sum.</t>
    </r>
  </si>
  <si>
    <r>
      <t>V</t>
    </r>
    <r>
      <rPr>
        <vertAlign val="subscript"/>
        <sz val="11"/>
        <color theme="1"/>
        <rFont val="Calibri"/>
        <family val="2"/>
        <charset val="204"/>
        <scheme val="minor"/>
      </rPr>
      <t>st.tr.rz/bz.</t>
    </r>
  </si>
  <si>
    <r>
      <t>V</t>
    </r>
    <r>
      <rPr>
        <vertAlign val="subscript"/>
        <sz val="11"/>
        <color theme="1"/>
        <rFont val="Calibri"/>
        <family val="2"/>
        <charset val="204"/>
        <scheme val="minor"/>
      </rPr>
      <t>pr.r.t/d.t</t>
    </r>
  </si>
  <si>
    <r>
      <t>S</t>
    </r>
    <r>
      <rPr>
        <vertAlign val="subscript"/>
        <sz val="11"/>
        <color theme="1"/>
        <rFont val="Calibri"/>
        <family val="2"/>
        <charset val="204"/>
        <scheme val="minor"/>
      </rPr>
      <t>umectata</t>
    </r>
  </si>
  <si>
    <r>
      <t>q</t>
    </r>
    <r>
      <rPr>
        <vertAlign val="subscript"/>
        <sz val="11"/>
        <color theme="1"/>
        <rFont val="Calibri"/>
        <family val="2"/>
        <charset val="204"/>
        <scheme val="minor"/>
      </rPr>
      <t>scurgere</t>
    </r>
  </si>
  <si>
    <r>
      <t>V</t>
    </r>
    <r>
      <rPr>
        <vertAlign val="subscript"/>
        <sz val="11"/>
        <color theme="1"/>
        <rFont val="Calibri"/>
        <family val="2"/>
        <charset val="204"/>
        <scheme val="minor"/>
      </rPr>
      <t>dt./av.</t>
    </r>
  </si>
  <si>
    <r>
      <t>V</t>
    </r>
    <r>
      <rPr>
        <vertAlign val="subscript"/>
        <sz val="11"/>
        <color theme="1"/>
        <rFont val="Calibri"/>
        <family val="2"/>
        <charset val="204"/>
        <scheme val="minor"/>
      </rPr>
      <t>pr.lt.</t>
    </r>
  </si>
  <si>
    <r>
      <t>V</t>
    </r>
    <r>
      <rPr>
        <vertAlign val="subscript"/>
        <sz val="11"/>
        <color theme="1"/>
        <rFont val="Calibri"/>
        <family val="2"/>
        <charset val="204"/>
        <scheme val="minor"/>
      </rPr>
      <t>sc.rz/bz.r.t/d.</t>
    </r>
  </si>
  <si>
    <t>µ</t>
  </si>
  <si>
    <t>S</t>
  </si>
  <si>
    <t>P</t>
  </si>
  <si>
    <t>Numarul castel de acelas volum</t>
  </si>
  <si>
    <t>pentru 1 un</t>
  </si>
  <si>
    <t>Total</t>
  </si>
  <si>
    <t>1.</t>
  </si>
  <si>
    <t>2.</t>
  </si>
  <si>
    <t>3.</t>
  </si>
  <si>
    <t>Nr.do</t>
  </si>
  <si>
    <t>Specificaţie</t>
  </si>
  <si>
    <t>Unitatea de măsură</t>
  </si>
  <si>
    <r>
      <t>m</t>
    </r>
    <r>
      <rPr>
        <vertAlign val="superscript"/>
        <sz val="11"/>
        <color theme="1"/>
        <rFont val="Calibri"/>
        <family val="2"/>
        <charset val="204"/>
        <scheme val="minor"/>
      </rPr>
      <t>3</t>
    </r>
  </si>
  <si>
    <r>
      <t>m</t>
    </r>
    <r>
      <rPr>
        <vertAlign val="superscript"/>
        <sz val="11"/>
        <color theme="1"/>
        <rFont val="Calibri"/>
        <family val="2"/>
        <charset val="204"/>
        <scheme val="minor"/>
      </rPr>
      <t>3</t>
    </r>
    <r>
      <rPr>
        <sz val="11"/>
        <color theme="1"/>
        <rFont val="Calibri"/>
        <family val="2"/>
        <scheme val="minor"/>
      </rPr>
      <t xml:space="preserve"> </t>
    </r>
  </si>
  <si>
    <t>a) lichidarea incendiilor</t>
  </si>
  <si>
    <t>Consumul de apă pentru  necesităţile gospodăreşti</t>
  </si>
  <si>
    <t>Total consum tehnologic de apă</t>
  </si>
  <si>
    <t>Pierderile de apă cauzate de fisuri</t>
  </si>
  <si>
    <t>Golirea ţevilor pentru înlăturarea avariilor</t>
  </si>
  <si>
    <t>4.</t>
  </si>
  <si>
    <t>Pierderea de apă cauzată de scurgerile latente</t>
  </si>
  <si>
    <t>5.</t>
  </si>
  <si>
    <t>Total pierderi de apă</t>
  </si>
  <si>
    <t>Total consum tehnologic şi pierderi de apă</t>
  </si>
  <si>
    <t>I. Consumul tehnologic de apă în sistemul public de apă, inclusiv:</t>
  </si>
  <si>
    <t>II. Pierderile de apă în sistemul public de apă, inclusiv:</t>
  </si>
  <si>
    <t>a) spălarea secţiei de gratare la staţia de epurare</t>
  </si>
  <si>
    <t xml:space="preserve">Secţiunea 1 </t>
  </si>
  <si>
    <t>SCOPUL ŞI DOMENIUL DE APLICARE</t>
  </si>
  <si>
    <t>Secţiunea 2</t>
  </si>
  <si>
    <t>DISPOZIŢII GENERALE</t>
  </si>
  <si>
    <r>
      <t xml:space="preserve">3. </t>
    </r>
    <r>
      <rPr>
        <sz val="12"/>
        <color theme="1"/>
        <rFont val="Times New Roman"/>
        <family val="1"/>
        <charset val="204"/>
      </rPr>
      <t>În sensul prezentului Regulament, noţiunile şi termenii utilizaţi semnifică următoarele:</t>
    </r>
  </si>
  <si>
    <r>
      <t xml:space="preserve">consum tehnologic </t>
    </r>
    <r>
      <rPr>
        <sz val="12"/>
        <color theme="1"/>
        <rFont val="Times New Roman"/>
        <family val="1"/>
        <charset val="204"/>
      </rPr>
      <t>– cantitatea de apă consumată/ utilizată pentru a se realiza procesele tehnice, procesele tehnologice la furnizarea serviciului public de alimentare cu apă şi de canalizare, lucrări necesare a fi efectuate în anul de reglementare în conformitate cu actele normativ tehnice de profil;</t>
    </r>
  </si>
  <si>
    <r>
      <t>pierderi de apă</t>
    </r>
    <r>
      <rPr>
        <sz val="12"/>
        <color theme="1"/>
        <rFont val="Times New Roman"/>
        <family val="1"/>
        <charset val="204"/>
      </rPr>
      <t xml:space="preserve"> – cantitatea de apă pierdută la furnizarea serviciului public de alimentare cu apă în procesele de tratare, transportul, distribuţia apei prin sistemul public de alimentare cu apă.</t>
    </r>
  </si>
  <si>
    <r>
      <t xml:space="preserve">4. </t>
    </r>
    <r>
      <rPr>
        <sz val="12"/>
        <color theme="1"/>
        <rFont val="Times New Roman"/>
        <family val="1"/>
        <charset val="204"/>
      </rPr>
      <t>Consumul tehnologic de apă din sistemul public de alimentare cu apă şi de canalizare include:</t>
    </r>
  </si>
  <si>
    <t>a) consumul tehnologic de apă în procesele de captare a apei;</t>
  </si>
  <si>
    <t>c) consumul tehnologic de apă la transportul şi distribuţia apei;</t>
  </si>
  <si>
    <t>d) consumul de apă pentru necesităţile antiincendiare;</t>
  </si>
  <si>
    <t>e) consumul de apă pentru necesităţile gospodăreşti ale operatorului;</t>
  </si>
  <si>
    <t>f) consumul tehnologic de apă în sistemul public de canalizare.</t>
  </si>
  <si>
    <r>
      <t xml:space="preserve">5. </t>
    </r>
    <r>
      <rPr>
        <sz val="12"/>
        <color theme="1"/>
        <rFont val="Times New Roman"/>
        <family val="1"/>
        <charset val="204"/>
      </rPr>
      <t>Consumul tehnologic de apă în procesele de captare a apei include:</t>
    </r>
  </si>
  <si>
    <t>a) consumul tehnologic de apă la captarea apei din sursele de suprafaţă, inclusiv consumul de apă la spălatul sitelor; consumul de apă la spălatul microfiltrelor; consumul de apă la spălarea conductelor de captare (aspiraţie, sifon, gravitaţionale);</t>
  </si>
  <si>
    <t>b) consumul tehnologic de apă la captarea apei din sursele subterane, inclusiv consumul tehnologic de apă la spălatul şi dezinfectarea fântânilor arteziene; consumul tehnologic de apă la spălatul şi dezinfectarea castelelor/ turnurilor de apă; consumul tehnologic de apă la spălarea şi dezinfectarea reţelei de transport al apei de la fântâna arteziană până la castelul/turnul de apă, până la colectorul/ bazinul de apă.</t>
  </si>
  <si>
    <t>a) consumul tehnologic de apă pentru spălatul, dezinfectarea filtrelor;</t>
  </si>
  <si>
    <t>d) consumul tehnologic de apă la prelevarea probelor în procesul de prelucrare fizico-chimică a apei;</t>
  </si>
  <si>
    <t>e) consumul tehnologic de apă pentru necesităţile tehnologice ale laboratorului;</t>
  </si>
  <si>
    <t>f) consumul tehnologic de apă la evacuarea nămolului din camerele de floculaţie (reacţie), din decantoare.</t>
  </si>
  <si>
    <r>
      <t xml:space="preserve">7. </t>
    </r>
    <r>
      <rPr>
        <sz val="12"/>
        <color theme="1"/>
        <rFont val="Times New Roman"/>
        <family val="1"/>
        <charset val="204"/>
      </rPr>
      <t>Consumului tehnologic de apă la transportul, distribuţia apei include volumul de apă utilizat la procesele tehnologice de reparare planificată a reţelelor publice de transport, de distribuţie a apei şi a rezervoarelor de înmagazinare a apei, pentru spălare şi dezinfectare, inclusiv:</t>
    </r>
  </si>
  <si>
    <t>a) consumul de apă la procesele de golire a reţelei publice de transport, de distribuţie a apei;</t>
  </si>
  <si>
    <t>b) consumul de apă la spălarea reţelelor publice de transport, de distribuţie a apei;</t>
  </si>
  <si>
    <t>c) consumul tehnologic de apă utilizat la spălatul, dezinfectarea rezervoarelor;</t>
  </si>
  <si>
    <t>d) volumul de apă la prelevarea probelor de apă din reţelele publice de transport, de distribuţie a apei.</t>
  </si>
  <si>
    <r>
      <t xml:space="preserve">8. </t>
    </r>
    <r>
      <rPr>
        <sz val="12"/>
        <color theme="1"/>
        <rFont val="Times New Roman"/>
        <family val="1"/>
        <charset val="204"/>
      </rPr>
      <t>Consumul tehnologic de apă în sistemul public de canalizare include:</t>
    </r>
  </si>
  <si>
    <t>b) volumul de apă utilizat în procesul de spălare a grătarelor („subsolului” secţiei de pompare);</t>
  </si>
  <si>
    <t>c) volumul de apă utilizat în procesul de tratare a nămolului;</t>
  </si>
  <si>
    <t>d) volumul de apă utilizat pentru procesele tehnologice ale laboratorului;</t>
  </si>
  <si>
    <t>e) volumul de apă utilizat la procesele de desfundare a reţelelor publice de canalizare.</t>
  </si>
  <si>
    <t>La realizarea calculelor consumului tehnologic de apă în sistemul public de canalizare necesar funcţionării sistemului public de canalizare se ia în consideraţie şi volumul apelor uzate colectate pentru epurare din zonele unde nu există reţea publică de canalizare.</t>
  </si>
  <si>
    <r>
      <t xml:space="preserve">9. </t>
    </r>
    <r>
      <rPr>
        <sz val="12"/>
        <color theme="1"/>
        <rFont val="Times New Roman"/>
        <family val="1"/>
        <charset val="204"/>
      </rPr>
      <t>Pierderile de apă din sistemul public de alimentare cu apă şi de canalizare includ:</t>
    </r>
  </si>
  <si>
    <t>a) pierderile de apă la staţiile de tratare;</t>
  </si>
  <si>
    <t>b) pierderile de apă la transportul şi distribuţia apei.</t>
  </si>
  <si>
    <r>
      <t xml:space="preserve">10. </t>
    </r>
    <r>
      <rPr>
        <sz val="12"/>
        <color theme="1"/>
        <rFont val="Times New Roman"/>
        <family val="1"/>
        <charset val="204"/>
      </rPr>
      <t>Pierderile de apă la staţiile de tratare includ scurgeri de apă exfiltrată prin pereţii rezervoarelor, bazinelor de apă (amestecătoare, decantoare, filtre etc.).</t>
    </r>
  </si>
  <si>
    <r>
      <t xml:space="preserve">11. </t>
    </r>
    <r>
      <rPr>
        <sz val="12"/>
        <color theme="1"/>
        <rFont val="Times New Roman"/>
        <family val="1"/>
        <charset val="204"/>
      </rPr>
      <t>Pierderile de apă la transportul şi distribuţia apei includ:</t>
    </r>
  </si>
  <si>
    <t>a) volumul pierderilor de apă la deteriorări şi/ sau avarieri a reţelelor publice de transport şi de distribuţie a apei;</t>
  </si>
  <si>
    <t>b) volumul de apă la procesul de golire a reţelelor publice de transport şi de distribuţie a apei;</t>
  </si>
  <si>
    <t>c) volumul pierderilor latente de apă din reţelele publice de transport şi de distribuţie a apei.</t>
  </si>
  <si>
    <r>
      <t xml:space="preserve">12. </t>
    </r>
    <r>
      <rPr>
        <sz val="12"/>
        <color theme="1"/>
        <rFont val="Times New Roman"/>
        <family val="1"/>
        <charset val="204"/>
      </rPr>
      <t>Calculul consumului de apă la realizarea operaţiunilor tehnologice pentru furnizarea serviciului public de alimentare cu apă şi de canalizare precum şi calculul pierderilor de apă din sistemul public de alimentare cu apă în anul de reglementare se realizează pentru fiecare operaţiune tehnologică, tehnică.</t>
    </r>
  </si>
  <si>
    <r>
      <t xml:space="preserve">13. </t>
    </r>
    <r>
      <rPr>
        <sz val="12"/>
        <color theme="1"/>
        <rFont val="Times New Roman"/>
        <family val="1"/>
        <charset val="204"/>
      </rPr>
      <t>În cazul în care operatorul nu prezintă informaţii prin care se confirmă veridicitatea indicatorilor utilizaţi în calcul la realizarea operaţiunilor tehnologice, volumul respectiv de apă nu se califică ca consum tehnologic.</t>
    </r>
  </si>
  <si>
    <r>
      <t xml:space="preserve">14. </t>
    </r>
    <r>
      <rPr>
        <sz val="12"/>
        <color theme="1"/>
        <rFont val="Times New Roman"/>
        <family val="1"/>
        <charset val="204"/>
      </rPr>
      <t>La calcularea consumului de apă pentru serviciile antiincendiare se utilizează date tehnice conform datelor prezentate de Serviciul Protecţiei Civile şi Situaţii Excepţionale al Ministerului Afacerilor Interne.</t>
    </r>
  </si>
  <si>
    <r>
      <t xml:space="preserve">15. </t>
    </r>
    <r>
      <rPr>
        <sz val="12"/>
        <color theme="1"/>
        <rFont val="Times New Roman"/>
        <family val="1"/>
        <charset val="204"/>
      </rPr>
      <t>Calculul consumului de apă pentru necesităţile gospodăreşti ale operatorului se realizează în funcţie de numărul personalului tehnic angajaţi ai operatorului, numărul zilelor de lucru ale personalului tehnic angajat, numărul utilajelor tehnice (autocamioane, automobile) aflate în uz</t>
    </r>
    <r>
      <rPr>
        <i/>
        <sz val="12"/>
        <color theme="1"/>
        <rFont val="Times New Roman"/>
        <family val="1"/>
        <charset val="204"/>
      </rPr>
      <t>.</t>
    </r>
  </si>
  <si>
    <t>Secţiunea 3</t>
  </si>
  <si>
    <t>CALCULAREA CONSUMULUI TEHNOLOGIC ŞI A PIERDERILOR DE APĂ</t>
  </si>
  <si>
    <t>Subsecţiunea I</t>
  </si>
  <si>
    <t>Consumul tehnologic de apă</t>
  </si>
  <si>
    <r>
      <t xml:space="preserve">16. </t>
    </r>
    <r>
      <rPr>
        <sz val="12"/>
        <color theme="1"/>
        <rFont val="Times New Roman"/>
        <family val="1"/>
        <charset val="204"/>
      </rPr>
      <t xml:space="preserve">Volumul total al consumului tehnologic şi a pierderilor de apă în sistemul public de alimentare cu apă, VPA </t>
    </r>
    <r>
      <rPr>
        <vertAlign val="subscript"/>
        <sz val="12"/>
        <color theme="1"/>
        <rFont val="Times New Roman"/>
        <family val="1"/>
        <charset val="204"/>
      </rPr>
      <t>n</t>
    </r>
    <r>
      <rPr>
        <sz val="12"/>
        <color theme="1"/>
        <rFont val="Times New Roman"/>
        <family val="1"/>
        <charset val="204"/>
      </rPr>
      <t>, se determină conform formulei:</t>
    </r>
  </si>
  <si>
    <r>
      <t>VPA</t>
    </r>
    <r>
      <rPr>
        <b/>
        <vertAlign val="subscript"/>
        <sz val="12"/>
        <color theme="1"/>
        <rFont val="Times New Roman"/>
        <family val="1"/>
        <charset val="204"/>
      </rPr>
      <t xml:space="preserve">n. </t>
    </r>
    <r>
      <rPr>
        <b/>
        <sz val="12"/>
        <color theme="1"/>
        <rFont val="Times New Roman"/>
        <family val="1"/>
        <charset val="204"/>
      </rPr>
      <t>= V</t>
    </r>
    <r>
      <rPr>
        <b/>
        <vertAlign val="subscript"/>
        <sz val="12"/>
        <color theme="1"/>
        <rFont val="Times New Roman"/>
        <family val="1"/>
        <charset val="204"/>
      </rPr>
      <t>c.t. sum.</t>
    </r>
    <r>
      <rPr>
        <b/>
        <sz val="12"/>
        <color theme="1"/>
        <rFont val="Times New Roman"/>
        <family val="1"/>
        <charset val="204"/>
      </rPr>
      <t>+V</t>
    </r>
    <r>
      <rPr>
        <b/>
        <vertAlign val="subscript"/>
        <sz val="12"/>
        <color theme="1"/>
        <rFont val="Times New Roman"/>
        <family val="1"/>
        <charset val="204"/>
      </rPr>
      <t xml:space="preserve">pr.a.sum </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(1)</t>
    </r>
  </si>
  <si>
    <r>
      <t>V</t>
    </r>
    <r>
      <rPr>
        <b/>
        <vertAlign val="subscript"/>
        <sz val="12"/>
        <color theme="1"/>
        <rFont val="Times New Roman"/>
        <family val="1"/>
        <charset val="204"/>
      </rPr>
      <t>c.t.sum.</t>
    </r>
    <r>
      <rPr>
        <sz val="12"/>
        <color theme="1"/>
        <rFont val="Times New Roman"/>
        <family val="1"/>
        <charset val="204"/>
      </rPr>
      <t xml:space="preserve"> – consumul tehnologic sumar de apă la furnizarea serviciului public de alimentare cu apă şi de canalizare</t>
    </r>
    <r>
      <rPr>
        <i/>
        <sz val="12"/>
        <color theme="1"/>
        <rFont val="Times New Roman"/>
        <family val="1"/>
        <charset val="204"/>
      </rPr>
      <t xml:space="preserve">, </t>
    </r>
    <r>
      <rPr>
        <sz val="12"/>
        <color theme="1"/>
        <rFont val="Times New Roman"/>
        <family val="1"/>
        <charset val="204"/>
      </rPr>
      <t>în anul de reglementare se determină conform formulei (2) din punctul 17 al prezentului Regulament;</t>
    </r>
  </si>
  <si>
    <r>
      <t>V</t>
    </r>
    <r>
      <rPr>
        <b/>
        <vertAlign val="subscript"/>
        <sz val="12"/>
        <color theme="1"/>
        <rFont val="Times New Roman"/>
        <family val="1"/>
        <charset val="204"/>
      </rPr>
      <t>pr.a.sum.</t>
    </r>
    <r>
      <rPr>
        <sz val="12"/>
        <color theme="1"/>
        <rFont val="Times New Roman"/>
        <family val="1"/>
        <charset val="204"/>
      </rPr>
      <t xml:space="preserve"> – pierderile sumare de apă la furnizarea serviciului public de alimentare cu apă şi de canalizare, în anul de reglementare se determină conform formulei (27) din punctul 33 al prezentului Regulament.</t>
    </r>
  </si>
  <si>
    <r>
      <t xml:space="preserve">17. </t>
    </r>
    <r>
      <rPr>
        <sz val="12"/>
        <color theme="1"/>
        <rFont val="Times New Roman"/>
        <family val="1"/>
        <charset val="204"/>
      </rPr>
      <t>Consumul tehnologic sumar de apă la furnizarea serviciului public de alimentare cu apă şi de canalizare</t>
    </r>
    <r>
      <rPr>
        <b/>
        <i/>
        <sz val="12"/>
        <color theme="1"/>
        <rFont val="Times New Roman"/>
        <family val="1"/>
        <charset val="204"/>
      </rPr>
      <t>,</t>
    </r>
    <r>
      <rPr>
        <sz val="12"/>
        <color theme="1"/>
        <rFont val="Times New Roman"/>
        <family val="1"/>
        <charset val="204"/>
      </rPr>
      <t xml:space="preserve"> </t>
    </r>
    <r>
      <rPr>
        <b/>
        <sz val="12"/>
        <color theme="1"/>
        <rFont val="Times New Roman"/>
        <family val="1"/>
        <charset val="204"/>
      </rPr>
      <t>V</t>
    </r>
    <r>
      <rPr>
        <b/>
        <vertAlign val="subscript"/>
        <sz val="12"/>
        <color theme="1"/>
        <rFont val="Times New Roman"/>
        <family val="1"/>
        <charset val="204"/>
      </rPr>
      <t>c.t.sum.</t>
    </r>
    <r>
      <rPr>
        <b/>
        <sz val="12"/>
        <color theme="1"/>
        <rFont val="Times New Roman"/>
        <family val="1"/>
        <charset val="204"/>
      </rPr>
      <t>,</t>
    </r>
    <r>
      <rPr>
        <sz val="12"/>
        <color theme="1"/>
        <rFont val="Times New Roman"/>
        <family val="1"/>
        <charset val="204"/>
      </rPr>
      <t xml:space="preserve"> se determină conform formulei:</t>
    </r>
  </si>
  <si>
    <r>
      <t>V</t>
    </r>
    <r>
      <rPr>
        <b/>
        <vertAlign val="subscript"/>
        <sz val="12"/>
        <color theme="1"/>
        <rFont val="Times New Roman"/>
        <family val="1"/>
        <charset val="204"/>
      </rPr>
      <t xml:space="preserve">c.t.s.cpt. </t>
    </r>
    <r>
      <rPr>
        <i/>
        <sz val="12"/>
        <color theme="1"/>
        <rFont val="Times New Roman"/>
        <family val="1"/>
        <charset val="204"/>
      </rPr>
      <t>–</t>
    </r>
    <r>
      <rPr>
        <sz val="12"/>
        <color theme="1"/>
        <rFont val="Times New Roman"/>
        <family val="1"/>
        <charset val="204"/>
      </rPr>
      <t xml:space="preserve"> volumul consumului tehnologic sumar de apă în procesele de captare a apei se determină conform formulei (3) din punctul 18 al prezentului Regulament;</t>
    </r>
  </si>
  <si>
    <r>
      <t>V</t>
    </r>
    <r>
      <rPr>
        <b/>
        <vertAlign val="subscript"/>
        <sz val="12"/>
        <color theme="1"/>
        <rFont val="Times New Roman"/>
        <family val="1"/>
        <charset val="204"/>
      </rPr>
      <t xml:space="preserve">c.t.s.trt. </t>
    </r>
    <r>
      <rPr>
        <sz val="12"/>
        <color theme="1"/>
        <rFont val="Times New Roman"/>
        <family val="1"/>
        <charset val="204"/>
      </rPr>
      <t>– volumul consumului tehnologic sumar de apă</t>
    </r>
    <r>
      <rPr>
        <i/>
        <sz val="12"/>
        <color theme="1"/>
        <rFont val="Times New Roman"/>
        <family val="1"/>
        <charset val="204"/>
      </rPr>
      <t xml:space="preserve"> în procesele de tratare a apei</t>
    </r>
    <r>
      <rPr>
        <sz val="12"/>
        <color theme="1"/>
        <rFont val="Times New Roman"/>
        <family val="1"/>
        <charset val="204"/>
      </rPr>
      <t xml:space="preserve"> se determină conform formulei (8) din punctul 21 al prezentului Regulament;</t>
    </r>
  </si>
  <si>
    <r>
      <t>V</t>
    </r>
    <r>
      <rPr>
        <b/>
        <vertAlign val="subscript"/>
        <sz val="12"/>
        <color theme="1"/>
        <rFont val="Times New Roman"/>
        <family val="1"/>
        <charset val="204"/>
      </rPr>
      <t>c.t.t/d.</t>
    </r>
    <r>
      <rPr>
        <sz val="12"/>
        <color theme="1"/>
        <rFont val="Times New Roman"/>
        <family val="1"/>
        <charset val="204"/>
      </rPr>
      <t xml:space="preserve"> </t>
    </r>
    <r>
      <rPr>
        <i/>
        <sz val="12"/>
        <color theme="1"/>
        <rFont val="Times New Roman"/>
        <family val="1"/>
        <charset val="204"/>
      </rPr>
      <t xml:space="preserve">– </t>
    </r>
    <r>
      <rPr>
        <sz val="12"/>
        <color theme="1"/>
        <rFont val="Times New Roman"/>
        <family val="1"/>
        <charset val="204"/>
      </rPr>
      <t>volumul consumului tehnologic sumar de apă la transportul, distribuţia apei (inclusiv pomparea în/din rezervoarele, bazinele sistemului public de alimentare cu apa) se determină conform formulei (16) din punctul 29 al prezentului Regulament;</t>
    </r>
  </si>
  <si>
    <r>
      <t>V</t>
    </r>
    <r>
      <rPr>
        <b/>
        <vertAlign val="subscript"/>
        <sz val="12"/>
        <color theme="1"/>
        <rFont val="Times New Roman"/>
        <family val="1"/>
        <charset val="204"/>
      </rPr>
      <t>sum.antiincend</t>
    </r>
    <r>
      <rPr>
        <i/>
        <sz val="12"/>
        <color theme="1"/>
        <rFont val="Times New Roman"/>
        <family val="1"/>
        <charset val="204"/>
      </rPr>
      <t xml:space="preserve"> –</t>
    </r>
    <r>
      <rPr>
        <sz val="12"/>
        <color theme="1"/>
        <rFont val="Times New Roman"/>
        <family val="1"/>
        <charset val="204"/>
      </rPr>
      <t xml:space="preserve"> volumul consumului sumar de apă pentru necesităţile antiincendiare se determină conform formulei (20) din punctul 30 al prezentului Regulament;</t>
    </r>
  </si>
  <si>
    <r>
      <t xml:space="preserve">18. </t>
    </r>
    <r>
      <rPr>
        <sz val="12"/>
        <color theme="1"/>
        <rFont val="Times New Roman"/>
        <family val="1"/>
        <charset val="204"/>
      </rPr>
      <t>Consumul tehnologic sumar de apă în procesul de captare se determină conform formulei:</t>
    </r>
  </si>
  <si>
    <r>
      <t>V</t>
    </r>
    <r>
      <rPr>
        <b/>
        <vertAlign val="subscript"/>
        <sz val="12"/>
        <color theme="1"/>
        <rFont val="Times New Roman"/>
        <family val="1"/>
        <charset val="204"/>
      </rPr>
      <t xml:space="preserve">c.t.s.cpt. </t>
    </r>
    <r>
      <rPr>
        <b/>
        <sz val="12"/>
        <color theme="1"/>
        <rFont val="Times New Roman"/>
        <family val="1"/>
        <charset val="204"/>
      </rPr>
      <t>= V</t>
    </r>
    <r>
      <rPr>
        <b/>
        <vertAlign val="subscript"/>
        <sz val="12"/>
        <color theme="1"/>
        <rFont val="Times New Roman"/>
        <family val="1"/>
        <charset val="204"/>
      </rPr>
      <t>st.supr.</t>
    </r>
    <r>
      <rPr>
        <b/>
        <sz val="12"/>
        <color theme="1"/>
        <rFont val="Times New Roman"/>
        <family val="1"/>
        <charset val="204"/>
      </rPr>
      <t>+V</t>
    </r>
    <r>
      <rPr>
        <b/>
        <vertAlign val="subscript"/>
        <sz val="12"/>
        <color theme="1"/>
        <rFont val="Times New Roman"/>
        <family val="1"/>
        <charset val="204"/>
      </rPr>
      <t xml:space="preserve">st.sub. </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(3)</t>
    </r>
  </si>
  <si>
    <r>
      <t>V</t>
    </r>
    <r>
      <rPr>
        <b/>
        <vertAlign val="subscript"/>
        <sz val="12"/>
        <color theme="1"/>
        <rFont val="Times New Roman"/>
        <family val="1"/>
        <charset val="204"/>
      </rPr>
      <t>st.supr.</t>
    </r>
    <r>
      <rPr>
        <vertAlign val="subscript"/>
        <sz val="12"/>
        <color theme="1"/>
        <rFont val="Times New Roman"/>
        <family val="1"/>
        <charset val="204"/>
      </rPr>
      <t xml:space="preserve"> </t>
    </r>
    <r>
      <rPr>
        <sz val="12"/>
        <color theme="1"/>
        <rFont val="Times New Roman"/>
        <family val="1"/>
        <charset val="204"/>
      </rPr>
      <t>– consumul tehnologic de apă la captarea apei din sursele de suprafaţă se determină conform formulei (4) din punctul 19 al prezentului Regulament;</t>
    </r>
  </si>
  <si>
    <r>
      <t>V</t>
    </r>
    <r>
      <rPr>
        <b/>
        <vertAlign val="subscript"/>
        <sz val="12"/>
        <color theme="1"/>
        <rFont val="Times New Roman"/>
        <family val="1"/>
        <charset val="204"/>
      </rPr>
      <t>st.sub.</t>
    </r>
    <r>
      <rPr>
        <sz val="12"/>
        <color theme="1"/>
        <rFont val="Times New Roman"/>
        <family val="1"/>
        <charset val="204"/>
      </rPr>
      <t xml:space="preserve"> – consumul tehnologic de apă la captarea apei din sursele subterane se determină conform formulei (6) din punctul 20 al prezentului Regulament.</t>
    </r>
  </si>
  <si>
    <r>
      <t xml:space="preserve">19. </t>
    </r>
    <r>
      <rPr>
        <sz val="12"/>
        <color theme="1"/>
        <rFont val="Times New Roman"/>
        <family val="1"/>
        <charset val="204"/>
      </rPr>
      <t xml:space="preserve">Consumul tehnologic de apă la captarea apei din sursele de suprafaţă, </t>
    </r>
    <r>
      <rPr>
        <b/>
        <sz val="12"/>
        <color theme="1"/>
        <rFont val="Times New Roman"/>
        <family val="1"/>
        <charset val="204"/>
      </rPr>
      <t>V</t>
    </r>
    <r>
      <rPr>
        <b/>
        <vertAlign val="subscript"/>
        <sz val="12"/>
        <color theme="1"/>
        <rFont val="Times New Roman"/>
        <family val="1"/>
        <charset val="204"/>
      </rPr>
      <t xml:space="preserve"> st.supr.</t>
    </r>
    <r>
      <rPr>
        <sz val="12"/>
        <color theme="1"/>
        <rFont val="Times New Roman"/>
        <family val="1"/>
        <charset val="204"/>
      </rPr>
      <t>, se determină conform formulei:</t>
    </r>
  </si>
  <si>
    <r>
      <t>V</t>
    </r>
    <r>
      <rPr>
        <b/>
        <vertAlign val="subscript"/>
        <sz val="12"/>
        <color theme="1"/>
        <rFont val="Times New Roman"/>
        <family val="1"/>
        <charset val="204"/>
      </rPr>
      <t>s.s.</t>
    </r>
    <r>
      <rPr>
        <vertAlign val="subscript"/>
        <sz val="12"/>
        <color theme="1"/>
        <rFont val="Times New Roman"/>
        <family val="1"/>
        <charset val="204"/>
      </rPr>
      <t xml:space="preserve"> </t>
    </r>
    <r>
      <rPr>
        <sz val="12"/>
        <color theme="1"/>
        <rFont val="Times New Roman"/>
        <family val="1"/>
        <charset val="204"/>
      </rPr>
      <t>– consumul de apă la spălatul sitelor se stabileşte egal cu 0,5% din volumul total de apă care trece prin site, m</t>
    </r>
    <r>
      <rPr>
        <vertAlign val="superscript"/>
        <sz val="12"/>
        <color theme="1"/>
        <rFont val="Times New Roman"/>
        <family val="1"/>
        <charset val="204"/>
      </rPr>
      <t>3</t>
    </r>
    <r>
      <rPr>
        <sz val="12"/>
        <color theme="1"/>
        <rFont val="Times New Roman"/>
        <family val="1"/>
        <charset val="204"/>
      </rPr>
      <t>;</t>
    </r>
  </si>
  <si>
    <r>
      <t>V</t>
    </r>
    <r>
      <rPr>
        <b/>
        <vertAlign val="subscript"/>
        <sz val="12"/>
        <color theme="1"/>
        <rFont val="Times New Roman"/>
        <family val="1"/>
        <charset val="204"/>
      </rPr>
      <t xml:space="preserve">s.mf. </t>
    </r>
    <r>
      <rPr>
        <sz val="12"/>
        <color theme="1"/>
        <rFont val="Times New Roman"/>
        <family val="1"/>
        <charset val="204"/>
      </rPr>
      <t>– consumul de apă la spălatul microfiltrelor se stabileşte egal cu 1,5% din volumul total de apă care trece prin microfiltre, m</t>
    </r>
    <r>
      <rPr>
        <vertAlign val="superscript"/>
        <sz val="12"/>
        <color theme="1"/>
        <rFont val="Times New Roman"/>
        <family val="1"/>
        <charset val="204"/>
      </rPr>
      <t>3</t>
    </r>
    <r>
      <rPr>
        <sz val="12"/>
        <color theme="1"/>
        <rFont val="Times New Roman"/>
        <family val="1"/>
        <charset val="204"/>
      </rPr>
      <t>;</t>
    </r>
  </si>
  <si>
    <r>
      <t>V</t>
    </r>
    <r>
      <rPr>
        <b/>
        <vertAlign val="subscript"/>
        <sz val="12"/>
        <color theme="1"/>
        <rFont val="Times New Roman"/>
        <family val="1"/>
        <charset val="204"/>
      </rPr>
      <t>s.c.c.</t>
    </r>
    <r>
      <rPr>
        <sz val="12"/>
        <color theme="1"/>
        <rFont val="Times New Roman"/>
        <family val="1"/>
        <charset val="204"/>
      </rPr>
      <t xml:space="preserve"> – consumul de apă la spălarea conductelor de captare (aspiraţie, sifon, gravitaţionale), se determină conform formulei:</t>
    </r>
  </si>
  <si>
    <r>
      <t>V</t>
    </r>
    <r>
      <rPr>
        <b/>
        <vertAlign val="subscript"/>
        <sz val="12"/>
        <color theme="1"/>
        <rFont val="Times New Roman"/>
        <family val="1"/>
        <charset val="204"/>
      </rPr>
      <t>s.c.c.</t>
    </r>
    <r>
      <rPr>
        <b/>
        <sz val="12"/>
        <color theme="1"/>
        <rFont val="Times New Roman"/>
        <family val="1"/>
        <charset val="204"/>
      </rPr>
      <t xml:space="preserve"> = 2827 ∙ d</t>
    </r>
    <r>
      <rPr>
        <b/>
        <vertAlign val="superscript"/>
        <sz val="12"/>
        <color theme="1"/>
        <rFont val="Times New Roman"/>
        <family val="1"/>
        <charset val="204"/>
      </rPr>
      <t>2</t>
    </r>
    <r>
      <rPr>
        <b/>
        <sz val="12"/>
        <color theme="1"/>
        <rFont val="Times New Roman"/>
        <family val="1"/>
        <charset val="204"/>
      </rPr>
      <t xml:space="preserve"> ∙ v ∙ t ∙ n</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(5)</t>
    </r>
  </si>
  <si>
    <r>
      <t xml:space="preserve">2827 </t>
    </r>
    <r>
      <rPr>
        <i/>
        <sz val="12"/>
        <color theme="1"/>
        <rFont val="Times New Roman"/>
        <family val="1"/>
        <charset val="204"/>
      </rPr>
      <t>–</t>
    </r>
    <r>
      <rPr>
        <sz val="12"/>
        <color theme="1"/>
        <rFont val="Times New Roman"/>
        <family val="1"/>
        <charset val="204"/>
      </rPr>
      <t xml:space="preserve"> coeficient calculat (ω/4 x 3600);</t>
    </r>
  </si>
  <si>
    <r>
      <t>d</t>
    </r>
    <r>
      <rPr>
        <sz val="12"/>
        <color theme="1"/>
        <rFont val="Times New Roman"/>
        <family val="1"/>
        <charset val="204"/>
      </rPr>
      <t xml:space="preserve"> – diametrul conductei spălate, m;</t>
    </r>
  </si>
  <si>
    <r>
      <t>v</t>
    </r>
    <r>
      <rPr>
        <sz val="12"/>
        <color theme="1"/>
        <rFont val="Times New Roman"/>
        <family val="1"/>
        <charset val="204"/>
      </rPr>
      <t xml:space="preserve"> – viteza apei în conductă, m/s;</t>
    </r>
  </si>
  <si>
    <r>
      <t>t</t>
    </r>
    <r>
      <rPr>
        <sz val="12"/>
        <color theme="1"/>
        <rFont val="Times New Roman"/>
        <family val="1"/>
        <charset val="204"/>
      </rPr>
      <t xml:space="preserve"> – durata de timp a unei proceduri de spălare, ore;</t>
    </r>
  </si>
  <si>
    <r>
      <t>n</t>
    </r>
    <r>
      <rPr>
        <sz val="12"/>
        <color theme="1"/>
        <rFont val="Times New Roman"/>
        <family val="1"/>
        <charset val="204"/>
      </rPr>
      <t xml:space="preserve"> – numărul de spălări pe an, unităţi.</t>
    </r>
  </si>
  <si>
    <t>Notă:</t>
  </si>
  <si>
    <r>
      <t>v</t>
    </r>
    <r>
      <rPr>
        <sz val="12"/>
        <color theme="1"/>
        <rFont val="Times New Roman"/>
        <family val="1"/>
        <charset val="204"/>
      </rPr>
      <t xml:space="preserve"> – viteza apei în conductă:</t>
    </r>
  </si>
  <si>
    <t>a) pentru conductele cu diametrele 300÷500 mm – 1÷1,5 m/s;</t>
  </si>
  <si>
    <t>b) pentru conductele cu diametrele mai mari de 500 mm – 1,5÷2 m/s;</t>
  </si>
  <si>
    <r>
      <t>t</t>
    </r>
    <r>
      <rPr>
        <sz val="12"/>
        <color theme="1"/>
        <rFont val="Times New Roman"/>
        <family val="1"/>
        <charset val="204"/>
      </rPr>
      <t xml:space="preserve"> – se stabileşte 0,2 ore;</t>
    </r>
  </si>
  <si>
    <r>
      <t xml:space="preserve">20. </t>
    </r>
    <r>
      <rPr>
        <sz val="12"/>
        <color theme="1"/>
        <rFont val="Times New Roman"/>
        <family val="1"/>
        <charset val="204"/>
      </rPr>
      <t xml:space="preserve">Consumul tehnologic de apă la captarea apei din sursele subterane, </t>
    </r>
    <r>
      <rPr>
        <b/>
        <sz val="12"/>
        <color theme="1"/>
        <rFont val="Times New Roman"/>
        <family val="1"/>
        <charset val="204"/>
      </rPr>
      <t>V</t>
    </r>
    <r>
      <rPr>
        <b/>
        <vertAlign val="subscript"/>
        <sz val="12"/>
        <color theme="1"/>
        <rFont val="Times New Roman"/>
        <family val="1"/>
        <charset val="204"/>
      </rPr>
      <t>st.sub.</t>
    </r>
    <r>
      <rPr>
        <sz val="12"/>
        <color theme="1"/>
        <rFont val="Times New Roman"/>
        <family val="1"/>
        <charset val="204"/>
      </rPr>
      <t xml:space="preserve"> se determină conform formulei:</t>
    </r>
  </si>
  <si>
    <r>
      <t>V</t>
    </r>
    <r>
      <rPr>
        <b/>
        <vertAlign val="subscript"/>
        <sz val="12"/>
        <color theme="1"/>
        <rFont val="Times New Roman"/>
        <family val="1"/>
        <charset val="204"/>
      </rPr>
      <t xml:space="preserve">st.sub. </t>
    </r>
    <r>
      <rPr>
        <b/>
        <sz val="12"/>
        <color theme="1"/>
        <rFont val="Times New Roman"/>
        <family val="1"/>
        <charset val="204"/>
      </rPr>
      <t>= V</t>
    </r>
    <r>
      <rPr>
        <b/>
        <vertAlign val="subscript"/>
        <sz val="12"/>
        <color theme="1"/>
        <rFont val="Times New Roman"/>
        <family val="1"/>
        <charset val="204"/>
      </rPr>
      <t xml:space="preserve">sp.f.a. </t>
    </r>
    <r>
      <rPr>
        <b/>
        <sz val="12"/>
        <color theme="1"/>
        <rFont val="Times New Roman"/>
        <family val="1"/>
        <charset val="204"/>
      </rPr>
      <t>∙ n</t>
    </r>
    <r>
      <rPr>
        <b/>
        <vertAlign val="subscript"/>
        <sz val="12"/>
        <color theme="1"/>
        <rFont val="Times New Roman"/>
        <family val="1"/>
        <charset val="204"/>
      </rPr>
      <t xml:space="preserve"> 1</t>
    </r>
    <r>
      <rPr>
        <b/>
        <sz val="12"/>
        <color theme="1"/>
        <rFont val="Times New Roman"/>
        <family val="1"/>
        <charset val="204"/>
      </rPr>
      <t>+V</t>
    </r>
    <r>
      <rPr>
        <b/>
        <vertAlign val="subscript"/>
        <sz val="12"/>
        <color theme="1"/>
        <rFont val="Times New Roman"/>
        <family val="1"/>
        <charset val="204"/>
      </rPr>
      <t xml:space="preserve">sp.c/t. </t>
    </r>
    <r>
      <rPr>
        <b/>
        <sz val="12"/>
        <color theme="1"/>
        <rFont val="Times New Roman"/>
        <family val="1"/>
        <charset val="204"/>
      </rPr>
      <t>∙ n</t>
    </r>
    <r>
      <rPr>
        <b/>
        <vertAlign val="subscript"/>
        <sz val="12"/>
        <color theme="1"/>
        <rFont val="Times New Roman"/>
        <family val="1"/>
        <charset val="204"/>
      </rPr>
      <t>2</t>
    </r>
    <r>
      <rPr>
        <b/>
        <sz val="12"/>
        <color theme="1"/>
        <rFont val="Times New Roman"/>
        <family val="1"/>
        <charset val="204"/>
      </rPr>
      <t>+V</t>
    </r>
    <r>
      <rPr>
        <b/>
        <vertAlign val="subscript"/>
        <sz val="12"/>
        <color theme="1"/>
        <rFont val="Times New Roman"/>
        <family val="1"/>
        <charset val="204"/>
      </rPr>
      <t>sp.reţ.</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(6)</t>
    </r>
  </si>
  <si>
    <r>
      <t>V</t>
    </r>
    <r>
      <rPr>
        <b/>
        <vertAlign val="subscript"/>
        <sz val="12"/>
        <color theme="1"/>
        <rFont val="Times New Roman"/>
        <family val="1"/>
        <charset val="204"/>
      </rPr>
      <t>sp.f.a.</t>
    </r>
    <r>
      <rPr>
        <vertAlign val="subscript"/>
        <sz val="12"/>
        <color theme="1"/>
        <rFont val="Times New Roman"/>
        <family val="1"/>
        <charset val="204"/>
      </rPr>
      <t xml:space="preserve"> </t>
    </r>
    <r>
      <rPr>
        <sz val="12"/>
        <color theme="1"/>
        <rFont val="Times New Roman"/>
        <family val="1"/>
        <charset val="204"/>
      </rPr>
      <t>– consumul tehnologic de apă la spălatul şi dezinfectarea unei fântâni arteziene, se determină conform formulei:</t>
    </r>
  </si>
  <si>
    <r>
      <t>V</t>
    </r>
    <r>
      <rPr>
        <b/>
        <vertAlign val="subscript"/>
        <sz val="12"/>
        <color theme="1"/>
        <rFont val="Times New Roman"/>
        <family val="1"/>
        <charset val="204"/>
      </rPr>
      <t xml:space="preserve">sp.f.a. </t>
    </r>
    <r>
      <rPr>
        <b/>
        <sz val="12"/>
        <color theme="1"/>
        <rFont val="Times New Roman"/>
        <family val="1"/>
        <charset val="204"/>
      </rPr>
      <t>= Q</t>
    </r>
    <r>
      <rPr>
        <b/>
        <vertAlign val="subscript"/>
        <sz val="12"/>
        <color theme="1"/>
        <rFont val="Times New Roman"/>
        <family val="1"/>
        <charset val="204"/>
      </rPr>
      <t xml:space="preserve"> p. </t>
    </r>
    <r>
      <rPr>
        <b/>
        <sz val="12"/>
        <color theme="1"/>
        <rFont val="Times New Roman"/>
        <family val="1"/>
        <charset val="204"/>
      </rPr>
      <t xml:space="preserve">∙ t ∙ n,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(7)</t>
    </r>
  </si>
  <si>
    <r>
      <t xml:space="preserve">Q </t>
    </r>
    <r>
      <rPr>
        <b/>
        <vertAlign val="subscript"/>
        <sz val="12"/>
        <color theme="1"/>
        <rFont val="Times New Roman"/>
        <family val="1"/>
        <charset val="204"/>
      </rPr>
      <t>p.</t>
    </r>
    <r>
      <rPr>
        <sz val="12"/>
        <color theme="1"/>
        <rFont val="Times New Roman"/>
        <family val="1"/>
        <charset val="204"/>
      </rPr>
      <t xml:space="preserve"> – debitul maxim al pompei de apă a fântânii arteziene se stabileşte conform datelor paşaportului tehnic al pompei, m</t>
    </r>
    <r>
      <rPr>
        <vertAlign val="superscript"/>
        <sz val="12"/>
        <color theme="1"/>
        <rFont val="Times New Roman"/>
        <family val="1"/>
        <charset val="204"/>
      </rPr>
      <t>3</t>
    </r>
    <r>
      <rPr>
        <sz val="12"/>
        <color theme="1"/>
        <rFont val="Times New Roman"/>
        <family val="1"/>
        <charset val="204"/>
      </rPr>
      <t>/h;</t>
    </r>
  </si>
  <si>
    <r>
      <t>n</t>
    </r>
    <r>
      <rPr>
        <sz val="12"/>
        <color theme="1"/>
        <rFont val="Times New Roman"/>
        <family val="1"/>
        <charset val="204"/>
      </rPr>
      <t xml:space="preserve"> – numărul de spălări pe an, în funcţie de calitatea apei din sursă se stabileşte una spălare pe an;</t>
    </r>
  </si>
  <si>
    <r>
      <t>t</t>
    </r>
    <r>
      <rPr>
        <sz val="12"/>
        <color theme="1"/>
        <rFont val="Times New Roman"/>
        <family val="1"/>
        <charset val="204"/>
      </rPr>
      <t xml:space="preserve"> – durata de timp a unei proceduri de spălare:</t>
    </r>
  </si>
  <si>
    <r>
      <t>n</t>
    </r>
    <r>
      <rPr>
        <b/>
        <vertAlign val="subscript"/>
        <sz val="12"/>
        <color theme="1"/>
        <rFont val="Times New Roman"/>
        <family val="1"/>
        <charset val="204"/>
      </rPr>
      <t>1</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numărul de fântâni arteziene, unităţi;</t>
    </r>
  </si>
  <si>
    <r>
      <t>n</t>
    </r>
    <r>
      <rPr>
        <b/>
        <vertAlign val="subscript"/>
        <sz val="12"/>
        <color theme="1"/>
        <rFont val="Times New Roman"/>
        <family val="1"/>
        <charset val="204"/>
      </rPr>
      <t>2</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numărul de castele/ turnuri de apă, unităţi;</t>
    </r>
  </si>
  <si>
    <r>
      <t>V</t>
    </r>
    <r>
      <rPr>
        <b/>
        <vertAlign val="subscript"/>
        <sz val="12"/>
        <color theme="1"/>
        <rFont val="Times New Roman"/>
        <family val="1"/>
        <charset val="204"/>
      </rPr>
      <t>sp.c/t.</t>
    </r>
    <r>
      <rPr>
        <vertAlign val="subscript"/>
        <sz val="12"/>
        <color theme="1"/>
        <rFont val="Times New Roman"/>
        <family val="1"/>
        <charset val="204"/>
      </rPr>
      <t xml:space="preserve"> </t>
    </r>
    <r>
      <rPr>
        <sz val="12"/>
        <color theme="1"/>
        <rFont val="Times New Roman"/>
        <family val="1"/>
        <charset val="204"/>
      </rPr>
      <t>– consumul tehnologic de apă la spălatul şi dezinfectarea unui castel/ turn de apă se determină conform formulei (11) din punctul 25 al prezentului Regulament.</t>
    </r>
  </si>
  <si>
    <r>
      <t>V</t>
    </r>
    <r>
      <rPr>
        <b/>
        <vertAlign val="subscript"/>
        <sz val="12"/>
        <color theme="1"/>
        <rFont val="Times New Roman"/>
        <family val="1"/>
        <charset val="204"/>
      </rPr>
      <t>sp.reţ.</t>
    </r>
    <r>
      <rPr>
        <sz val="12"/>
        <color theme="1"/>
        <rFont val="Times New Roman"/>
        <family val="1"/>
        <charset val="204"/>
      </rPr>
      <t xml:space="preserve"> – consumul tehnologic de apă la spălarea şi dezinfectarea reţelei de transport al apei de la fântâna arteziană până la castelul/turnul de apă, până la colectorul/ bazinul de apă se determină conform formulei (18) din punctul 29 al prezentului Regulament.</t>
    </r>
  </si>
  <si>
    <r>
      <t xml:space="preserve">21. </t>
    </r>
    <r>
      <rPr>
        <sz val="12"/>
        <color theme="1"/>
        <rFont val="Times New Roman"/>
        <family val="1"/>
        <charset val="204"/>
      </rPr>
      <t xml:space="preserve">Consumul tehnologic sumar de apă în procesele de tratare a apei, </t>
    </r>
    <r>
      <rPr>
        <b/>
        <sz val="12"/>
        <color theme="1"/>
        <rFont val="Times New Roman"/>
        <family val="1"/>
        <charset val="204"/>
      </rPr>
      <t>V</t>
    </r>
    <r>
      <rPr>
        <b/>
        <vertAlign val="subscript"/>
        <sz val="12"/>
        <color theme="1"/>
        <rFont val="Times New Roman"/>
        <family val="1"/>
        <charset val="204"/>
      </rPr>
      <t>c.t.st.trt.</t>
    </r>
    <r>
      <rPr>
        <sz val="12"/>
        <color theme="1"/>
        <rFont val="Times New Roman"/>
        <family val="1"/>
        <charset val="204"/>
      </rPr>
      <t>, se determină conform formulei:</t>
    </r>
  </si>
  <si>
    <r>
      <t>V</t>
    </r>
    <r>
      <rPr>
        <b/>
        <vertAlign val="subscript"/>
        <sz val="12"/>
        <color theme="1"/>
        <rFont val="Times New Roman"/>
        <family val="1"/>
        <charset val="204"/>
      </rPr>
      <t xml:space="preserve">sp.filtr. </t>
    </r>
    <r>
      <rPr>
        <sz val="12"/>
        <color theme="1"/>
        <rFont val="Times New Roman"/>
        <family val="1"/>
        <charset val="204"/>
      </rPr>
      <t>– consumul tehnologic de apă pentru spălatul stratului filtrant a unui filtru rapid la staţiile de tratare a apei se determină conform formulei (9) din punctul 22 al prezentului Regulament;</t>
    </r>
  </si>
  <si>
    <r>
      <t>V</t>
    </r>
    <r>
      <rPr>
        <b/>
        <vertAlign val="subscript"/>
        <sz val="12"/>
        <color theme="1"/>
        <rFont val="Times New Roman"/>
        <family val="1"/>
        <charset val="204"/>
      </rPr>
      <t>sp/dz.filtr</t>
    </r>
    <r>
      <rPr>
        <sz val="12"/>
        <color theme="1"/>
        <rFont val="Times New Roman"/>
        <family val="1"/>
        <charset val="204"/>
      </rPr>
      <t xml:space="preserve"> – consumul de apă utilizat la spălarea şi dezinfectarea pereţilor filtrelor se determină conform formulei (11) din punctul 25 al prezentului Regulament;</t>
    </r>
  </si>
  <si>
    <r>
      <t>V</t>
    </r>
    <r>
      <rPr>
        <b/>
        <vertAlign val="subscript"/>
        <sz val="12"/>
        <color theme="1"/>
        <rFont val="Times New Roman"/>
        <family val="1"/>
        <charset val="204"/>
      </rPr>
      <t>r.rulm.</t>
    </r>
    <r>
      <rPr>
        <sz val="12"/>
        <color theme="1"/>
        <rFont val="Times New Roman"/>
        <family val="1"/>
        <charset val="204"/>
      </rPr>
      <t xml:space="preserve"> – consumul tehnologic de apă la răcirea rulmenţilor pompelor, suflantelor la staţiile de tratare a apei se determină conform formulei (10) din punctul 23 al prezentului Regulament;</t>
    </r>
  </si>
  <si>
    <r>
      <t>V</t>
    </r>
    <r>
      <rPr>
        <b/>
        <vertAlign val="subscript"/>
        <sz val="12"/>
        <color theme="1"/>
        <rFont val="Times New Roman"/>
        <family val="1"/>
        <charset val="204"/>
      </rPr>
      <t>sp/dz.rz/bz</t>
    </r>
    <r>
      <rPr>
        <vertAlign val="subscript"/>
        <sz val="12"/>
        <color theme="1"/>
        <rFont val="Times New Roman"/>
        <family val="1"/>
        <charset val="204"/>
      </rPr>
      <t>.</t>
    </r>
    <r>
      <rPr>
        <sz val="12"/>
        <color theme="1"/>
        <rFont val="Times New Roman"/>
        <family val="1"/>
        <charset val="204"/>
      </rPr>
      <t xml:space="preserve"> – consumul tehnologic de apă la spălatul, dezinfectarea rezervoarelor la staţiile de tratare a apei se determină conform formulei (11) din punctul 25 al prezentului Regulament;</t>
    </r>
  </si>
  <si>
    <r>
      <t>V</t>
    </r>
    <r>
      <rPr>
        <b/>
        <vertAlign val="subscript"/>
        <sz val="12"/>
        <color theme="1"/>
        <rFont val="Times New Roman"/>
        <family val="1"/>
        <charset val="204"/>
      </rPr>
      <t>pr.prelc.</t>
    </r>
    <r>
      <rPr>
        <sz val="12"/>
        <color theme="1"/>
        <rFont val="Times New Roman"/>
        <family val="1"/>
        <charset val="204"/>
      </rPr>
      <t xml:space="preserve"> – consumul tehnologic de apă la prelevarea probelor de apă ce curge din robinetele de prelevare a probelor la staţiile de tratare a apei în procesul de prelucrare fizico-chimică a apei se determină conform formulei (12) din punctul 26 al prezentului Regulament;</t>
    </r>
  </si>
  <si>
    <r>
      <t>V</t>
    </r>
    <r>
      <rPr>
        <b/>
        <vertAlign val="subscript"/>
        <sz val="12"/>
        <color theme="1"/>
        <rFont val="Times New Roman"/>
        <family val="1"/>
        <charset val="204"/>
      </rPr>
      <t>lb.</t>
    </r>
    <r>
      <rPr>
        <sz val="12"/>
        <color theme="1"/>
        <rFont val="Times New Roman"/>
        <family val="1"/>
        <charset val="204"/>
      </rPr>
      <t xml:space="preserve"> – consumul tehnologic de apă pentru necesităţile tehnologice ale laboratorului se determină conform formulei (13) din punctul 27 al prezentului Regulament;</t>
    </r>
  </si>
  <si>
    <r>
      <t>V</t>
    </r>
    <r>
      <rPr>
        <b/>
        <vertAlign val="subscript"/>
        <sz val="12"/>
        <color theme="1"/>
        <rFont val="Times New Roman"/>
        <family val="1"/>
        <charset val="204"/>
      </rPr>
      <t>evc.nam.</t>
    </r>
    <r>
      <rPr>
        <sz val="12"/>
        <color theme="1"/>
        <rFont val="Times New Roman"/>
        <family val="1"/>
        <charset val="204"/>
      </rPr>
      <t xml:space="preserve"> – consumul tehnologic de apă la evacuarea nămolului din camerele de floculaţie (reacţie), din decantoare se determină conform formulei (14) din punctul 28 al prezentului Regulament.</t>
    </r>
  </si>
  <si>
    <r>
      <t xml:space="preserve">22. </t>
    </r>
    <r>
      <rPr>
        <sz val="12"/>
        <color theme="1"/>
        <rFont val="Times New Roman"/>
        <family val="1"/>
        <charset val="204"/>
      </rPr>
      <t>Consumul tehnologic de apă pentru spălatul unui filtru rapid (</t>
    </r>
    <r>
      <rPr>
        <b/>
        <sz val="12"/>
        <color theme="1"/>
        <rFont val="Times New Roman"/>
        <family val="1"/>
        <charset val="204"/>
      </rPr>
      <t>V</t>
    </r>
    <r>
      <rPr>
        <b/>
        <vertAlign val="subscript"/>
        <sz val="12"/>
        <color theme="1"/>
        <rFont val="Times New Roman"/>
        <family val="1"/>
        <charset val="204"/>
      </rPr>
      <t>sp.filtr.</t>
    </r>
    <r>
      <rPr>
        <sz val="12"/>
        <color theme="1"/>
        <rFont val="Times New Roman"/>
        <family val="1"/>
        <charset val="204"/>
      </rPr>
      <t>) la staţiile de tratare a apei, se determină conform formulei:</t>
    </r>
  </si>
  <si>
    <r>
      <t>V</t>
    </r>
    <r>
      <rPr>
        <b/>
        <vertAlign val="subscript"/>
        <sz val="12"/>
        <color theme="1"/>
        <rFont val="Times New Roman"/>
        <family val="1"/>
        <charset val="204"/>
      </rPr>
      <t xml:space="preserve">sp.filtr. </t>
    </r>
    <r>
      <rPr>
        <b/>
        <sz val="12"/>
        <color theme="1"/>
        <rFont val="Times New Roman"/>
        <family val="1"/>
        <charset val="204"/>
      </rPr>
      <t>= 3,6 ∙ S</t>
    </r>
    <r>
      <rPr>
        <b/>
        <vertAlign val="subscript"/>
        <sz val="12"/>
        <color theme="1"/>
        <rFont val="Times New Roman"/>
        <family val="1"/>
        <charset val="204"/>
      </rPr>
      <t>filtru</t>
    </r>
    <r>
      <rPr>
        <b/>
        <sz val="12"/>
        <color theme="1"/>
        <rFont val="Times New Roman"/>
        <family val="1"/>
        <charset val="204"/>
      </rPr>
      <t xml:space="preserve"> ∙ q</t>
    </r>
    <r>
      <rPr>
        <b/>
        <vertAlign val="subscript"/>
        <sz val="12"/>
        <color theme="1"/>
        <rFont val="Times New Roman"/>
        <family val="1"/>
        <charset val="204"/>
      </rPr>
      <t>int.</t>
    </r>
    <r>
      <rPr>
        <b/>
        <sz val="12"/>
        <color theme="1"/>
        <rFont val="Times New Roman"/>
        <family val="1"/>
        <charset val="204"/>
      </rPr>
      <t xml:space="preserve"> ∙ n ∙ t ∙ 365</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(9)</t>
    </r>
  </si>
  <si>
    <r>
      <t>3,6</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coeficient de transformare din l/s în m</t>
    </r>
    <r>
      <rPr>
        <vertAlign val="superscript"/>
        <sz val="12"/>
        <color theme="1"/>
        <rFont val="Times New Roman"/>
        <family val="1"/>
        <charset val="204"/>
      </rPr>
      <t>3</t>
    </r>
    <r>
      <rPr>
        <sz val="12"/>
        <color theme="1"/>
        <rFont val="Times New Roman"/>
        <family val="1"/>
        <charset val="204"/>
      </rPr>
      <t>/h;</t>
    </r>
  </si>
  <si>
    <r>
      <t>S</t>
    </r>
    <r>
      <rPr>
        <b/>
        <vertAlign val="subscript"/>
        <sz val="12"/>
        <color theme="1"/>
        <rFont val="Times New Roman"/>
        <family val="1"/>
        <charset val="204"/>
      </rPr>
      <t xml:space="preserve">filtru </t>
    </r>
    <r>
      <rPr>
        <i/>
        <sz val="12"/>
        <color theme="1"/>
        <rFont val="Times New Roman"/>
        <family val="1"/>
        <charset val="204"/>
      </rPr>
      <t xml:space="preserve">– </t>
    </r>
    <r>
      <rPr>
        <sz val="12"/>
        <color theme="1"/>
        <rFont val="Times New Roman"/>
        <family val="1"/>
        <charset val="204"/>
      </rPr>
      <t>suprafaţa stratului filtrant, m</t>
    </r>
    <r>
      <rPr>
        <vertAlign val="superscript"/>
        <sz val="12"/>
        <color theme="1"/>
        <rFont val="Times New Roman"/>
        <family val="1"/>
        <charset val="204"/>
      </rPr>
      <t>2</t>
    </r>
    <r>
      <rPr>
        <sz val="12"/>
        <color theme="1"/>
        <rFont val="Times New Roman"/>
        <family val="1"/>
        <charset val="204"/>
      </rPr>
      <t xml:space="preserve"> de suprafaţă;</t>
    </r>
  </si>
  <si>
    <r>
      <t>q</t>
    </r>
    <r>
      <rPr>
        <b/>
        <vertAlign val="subscript"/>
        <sz val="12"/>
        <color theme="1"/>
        <rFont val="Times New Roman"/>
        <family val="1"/>
        <charset val="204"/>
      </rPr>
      <t xml:space="preserve">int. </t>
    </r>
    <r>
      <rPr>
        <i/>
        <sz val="12"/>
        <color theme="1"/>
        <rFont val="Times New Roman"/>
        <family val="1"/>
        <charset val="204"/>
      </rPr>
      <t>–</t>
    </r>
    <r>
      <rPr>
        <sz val="12"/>
        <color theme="1"/>
        <rFont val="Times New Roman"/>
        <family val="1"/>
        <charset val="204"/>
      </rPr>
      <t xml:space="preserve"> intensitatea apei la spălare, l/(s</t>
    </r>
    <r>
      <rPr>
        <b/>
        <sz val="12"/>
        <color theme="1"/>
        <rFont val="Times New Roman"/>
        <family val="1"/>
        <charset val="204"/>
      </rPr>
      <t>∙</t>
    </r>
    <r>
      <rPr>
        <sz val="12"/>
        <color theme="1"/>
        <rFont val="Times New Roman"/>
        <family val="1"/>
        <charset val="204"/>
      </rPr>
      <t>m</t>
    </r>
    <r>
      <rPr>
        <vertAlign val="superscript"/>
        <sz val="12"/>
        <color theme="1"/>
        <rFont val="Times New Roman"/>
        <family val="1"/>
        <charset val="204"/>
      </rPr>
      <t>2</t>
    </r>
    <r>
      <rPr>
        <sz val="12"/>
        <color theme="1"/>
        <rFont val="Times New Roman"/>
        <family val="1"/>
        <charset val="204"/>
      </rPr>
      <t>);</t>
    </r>
  </si>
  <si>
    <r>
      <t xml:space="preserve">n </t>
    </r>
    <r>
      <rPr>
        <sz val="12"/>
        <color theme="1"/>
        <rFont val="Times New Roman"/>
        <family val="1"/>
        <charset val="204"/>
      </rPr>
      <t>– numărul de spălări în 24 ore, unităţi;</t>
    </r>
  </si>
  <si>
    <r>
      <t xml:space="preserve">t </t>
    </r>
    <r>
      <rPr>
        <sz val="12"/>
        <color theme="1"/>
        <rFont val="Times New Roman"/>
        <family val="1"/>
        <charset val="204"/>
      </rPr>
      <t>– durata de timp a operaţiunii tehnologice de spălare, ore;</t>
    </r>
  </si>
  <si>
    <r>
      <t xml:space="preserve">365 </t>
    </r>
    <r>
      <rPr>
        <i/>
        <sz val="12"/>
        <color theme="1"/>
        <rFont val="Times New Roman"/>
        <family val="1"/>
        <charset val="204"/>
      </rPr>
      <t>–</t>
    </r>
    <r>
      <rPr>
        <sz val="12"/>
        <color theme="1"/>
        <rFont val="Times New Roman"/>
        <family val="1"/>
        <charset val="204"/>
      </rPr>
      <t xml:space="preserve"> numărul zilelor în an</t>
    </r>
    <r>
      <rPr>
        <i/>
        <sz val="12"/>
        <color theme="1"/>
        <rFont val="Times New Roman"/>
        <family val="1"/>
        <charset val="204"/>
      </rPr>
      <t xml:space="preserve">. </t>
    </r>
  </si>
  <si>
    <t xml:space="preserve">Notă: </t>
  </si>
  <si>
    <t>a) pentru spălatul unui filtru rapid:</t>
  </si>
  <si>
    <r>
      <t>q</t>
    </r>
    <r>
      <rPr>
        <b/>
        <vertAlign val="subscript"/>
        <sz val="12"/>
        <color theme="1"/>
        <rFont val="Times New Roman"/>
        <family val="1"/>
        <charset val="204"/>
      </rPr>
      <t xml:space="preserve">int. </t>
    </r>
    <r>
      <rPr>
        <sz val="12"/>
        <color theme="1"/>
        <rFont val="Times New Roman"/>
        <family val="1"/>
        <charset val="204"/>
      </rPr>
      <t>– intensitatea apei la spălare, se stabileşte 12 l/(s ∙ m</t>
    </r>
    <r>
      <rPr>
        <vertAlign val="superscript"/>
        <sz val="12"/>
        <color theme="1"/>
        <rFont val="Times New Roman"/>
        <family val="1"/>
        <charset val="204"/>
      </rPr>
      <t>2</t>
    </r>
    <r>
      <rPr>
        <sz val="12"/>
        <color theme="1"/>
        <rFont val="Times New Roman"/>
        <family val="1"/>
        <charset val="204"/>
      </rPr>
      <t>);</t>
    </r>
  </si>
  <si>
    <r>
      <t xml:space="preserve">n </t>
    </r>
    <r>
      <rPr>
        <sz val="12"/>
        <color theme="1"/>
        <rFont val="Times New Roman"/>
        <family val="1"/>
        <charset val="204"/>
      </rPr>
      <t>– numărul de spălări în 24 ore, se stabileşte în funcţie de calitatea apei din sursă, dar nu mai mult de 2 spălări;</t>
    </r>
  </si>
  <si>
    <r>
      <t xml:space="preserve">t </t>
    </r>
    <r>
      <rPr>
        <sz val="12"/>
        <color theme="1"/>
        <rFont val="Times New Roman"/>
        <family val="1"/>
        <charset val="204"/>
      </rPr>
      <t>– durata de timp a operaţiunii tehnologice de spălare, se stabileşte 0,1 ore;</t>
    </r>
  </si>
  <si>
    <r>
      <t>q</t>
    </r>
    <r>
      <rPr>
        <b/>
        <vertAlign val="subscript"/>
        <sz val="12"/>
        <color theme="1"/>
        <rFont val="Times New Roman"/>
        <family val="1"/>
        <charset val="204"/>
      </rPr>
      <t xml:space="preserve">int. </t>
    </r>
    <r>
      <rPr>
        <sz val="12"/>
        <color theme="1"/>
        <rFont val="Times New Roman"/>
        <family val="1"/>
        <charset val="204"/>
      </rPr>
      <t>– intensitatea apei la spălare se stabileşte 15 l/(s ∙ m</t>
    </r>
    <r>
      <rPr>
        <vertAlign val="superscript"/>
        <sz val="12"/>
        <color theme="1"/>
        <rFont val="Times New Roman"/>
        <family val="1"/>
        <charset val="204"/>
      </rPr>
      <t>2</t>
    </r>
    <r>
      <rPr>
        <sz val="12"/>
        <color theme="1"/>
        <rFont val="Times New Roman"/>
        <family val="1"/>
        <charset val="204"/>
      </rPr>
      <t>);</t>
    </r>
  </si>
  <si>
    <r>
      <t xml:space="preserve">n </t>
    </r>
    <r>
      <rPr>
        <sz val="12"/>
        <color theme="1"/>
        <rFont val="Times New Roman"/>
        <family val="1"/>
        <charset val="204"/>
      </rPr>
      <t>– numărul de spălări în 24 ore se stabileşte în funcţie de calitatea apei din sursă, dar nu mai mult de 2 spălări;</t>
    </r>
  </si>
  <si>
    <r>
      <t>t</t>
    </r>
    <r>
      <rPr>
        <sz val="12"/>
        <color theme="1"/>
        <rFont val="Times New Roman"/>
        <family val="1"/>
        <charset val="204"/>
      </rPr>
      <t xml:space="preserve"> – durata de timp a operaţiunii tehnologice de spălare, se stabileşte 0,3 ore.</t>
    </r>
  </si>
  <si>
    <r>
      <t xml:space="preserve">23. </t>
    </r>
    <r>
      <rPr>
        <sz val="12"/>
        <color theme="1"/>
        <rFont val="Times New Roman"/>
        <family val="1"/>
        <charset val="204"/>
      </rPr>
      <t xml:space="preserve">Consumul tehnologic de apă la răcirea rulmenţilor pompelor, suflantelor la staţiile de tratare a apei, </t>
    </r>
    <r>
      <rPr>
        <b/>
        <sz val="12"/>
        <color theme="1"/>
        <rFont val="Times New Roman"/>
        <family val="1"/>
        <charset val="204"/>
      </rPr>
      <t>V</t>
    </r>
    <r>
      <rPr>
        <b/>
        <vertAlign val="subscript"/>
        <sz val="12"/>
        <color theme="1"/>
        <rFont val="Times New Roman"/>
        <family val="1"/>
        <charset val="204"/>
      </rPr>
      <t>r.rulm.</t>
    </r>
    <r>
      <rPr>
        <sz val="12"/>
        <color theme="1"/>
        <rFont val="Times New Roman"/>
        <family val="1"/>
        <charset val="204"/>
      </rPr>
      <t>, se determină conform formulei:</t>
    </r>
  </si>
  <si>
    <r>
      <t xml:space="preserve">24. </t>
    </r>
    <r>
      <rPr>
        <sz val="12"/>
        <color theme="1"/>
        <rFont val="Times New Roman"/>
        <family val="1"/>
        <charset val="204"/>
      </rPr>
      <t>În cazul existenţei contoarelor se utilizează valoarea efectivă a volumului de apă înregistrat în perioada precedentă, conform indicilor contorului, dar care nu va fi mai mare decât volumul de apă ce se obţine conform calculelor.</t>
    </r>
  </si>
  <si>
    <r>
      <t xml:space="preserve">25. </t>
    </r>
    <r>
      <rPr>
        <sz val="12"/>
        <color theme="1"/>
        <rFont val="Times New Roman"/>
        <family val="1"/>
        <charset val="204"/>
      </rPr>
      <t xml:space="preserve">Consumul tehnologic de apă la spălatul, dezinfectarea rezervoarelor/bazinelor la staţiile de tratare a apei, </t>
    </r>
    <r>
      <rPr>
        <b/>
        <sz val="12"/>
        <color theme="1"/>
        <rFont val="Times New Roman"/>
        <family val="1"/>
        <charset val="204"/>
      </rPr>
      <t>V</t>
    </r>
    <r>
      <rPr>
        <b/>
        <vertAlign val="subscript"/>
        <sz val="12"/>
        <color theme="1"/>
        <rFont val="Times New Roman"/>
        <family val="1"/>
        <charset val="204"/>
      </rPr>
      <t>sp/dz.rz/bz.</t>
    </r>
    <r>
      <rPr>
        <sz val="12"/>
        <color theme="1"/>
        <rFont val="Times New Roman"/>
        <family val="1"/>
        <charset val="204"/>
      </rPr>
      <t>, se determină conform formulei:</t>
    </r>
  </si>
  <si>
    <r>
      <t>V</t>
    </r>
    <r>
      <rPr>
        <b/>
        <vertAlign val="subscript"/>
        <sz val="12"/>
        <color theme="1"/>
        <rFont val="Times New Roman"/>
        <family val="1"/>
        <charset val="204"/>
      </rPr>
      <t xml:space="preserve">sp/dz.rz./bz </t>
    </r>
    <r>
      <rPr>
        <b/>
        <sz val="12"/>
        <color theme="1"/>
        <rFont val="Times New Roman"/>
        <family val="1"/>
        <charset val="204"/>
      </rPr>
      <t>= (2 ∙ q</t>
    </r>
    <r>
      <rPr>
        <b/>
        <vertAlign val="subscript"/>
        <sz val="12"/>
        <color theme="1"/>
        <rFont val="Times New Roman"/>
        <family val="1"/>
        <charset val="204"/>
      </rPr>
      <t>i</t>
    </r>
    <r>
      <rPr>
        <b/>
        <sz val="12"/>
        <color theme="1"/>
        <rFont val="Times New Roman"/>
        <family val="1"/>
        <charset val="204"/>
      </rPr>
      <t xml:space="preserve"> ∙ t + 0,5) ∙ s ∙ n ∙ 10</t>
    </r>
    <r>
      <rPr>
        <b/>
        <vertAlign val="superscript"/>
        <sz val="12"/>
        <color theme="1"/>
        <rFont val="Times New Roman"/>
        <family val="1"/>
        <charset val="204"/>
      </rPr>
      <t>-3</t>
    </r>
    <r>
      <rPr>
        <sz val="12"/>
        <color theme="1"/>
        <rFont val="Times New Roman"/>
        <family val="1"/>
        <charset val="204"/>
      </rPr>
      <t>, m</t>
    </r>
    <r>
      <rPr>
        <vertAlign val="superscript"/>
        <sz val="12"/>
        <color theme="1"/>
        <rFont val="Times New Roman"/>
        <family val="1"/>
        <charset val="204"/>
      </rPr>
      <t>3</t>
    </r>
    <r>
      <rPr>
        <i/>
        <sz val="12"/>
        <color theme="1"/>
        <rFont val="Times New Roman"/>
        <family val="1"/>
        <charset val="204"/>
      </rPr>
      <t>,</t>
    </r>
    <r>
      <rPr>
        <sz val="12"/>
        <color theme="1"/>
        <rFont val="Times New Roman"/>
        <family val="1"/>
        <charset val="204"/>
      </rPr>
      <t xml:space="preserve"> (11)</t>
    </r>
  </si>
  <si>
    <r>
      <t>q</t>
    </r>
    <r>
      <rPr>
        <b/>
        <vertAlign val="subscript"/>
        <sz val="12"/>
        <color theme="1"/>
        <rFont val="Times New Roman"/>
        <family val="1"/>
        <charset val="204"/>
      </rPr>
      <t>i</t>
    </r>
    <r>
      <rPr>
        <sz val="12"/>
        <color theme="1"/>
        <rFont val="Times New Roman"/>
        <family val="1"/>
        <charset val="204"/>
      </rPr>
      <t xml:space="preserve"> – debitul jetului de apă, l/(s</t>
    </r>
    <r>
      <rPr>
        <b/>
        <sz val="12"/>
        <color theme="1"/>
        <rFont val="Times New Roman"/>
        <family val="1"/>
        <charset val="204"/>
      </rPr>
      <t>∙</t>
    </r>
    <r>
      <rPr>
        <sz val="12"/>
        <color theme="1"/>
        <rFont val="Times New Roman"/>
        <family val="1"/>
        <charset val="204"/>
      </rPr>
      <t>m</t>
    </r>
    <r>
      <rPr>
        <vertAlign val="superscript"/>
        <sz val="12"/>
        <color theme="1"/>
        <rFont val="Times New Roman"/>
        <family val="1"/>
        <charset val="204"/>
      </rPr>
      <t>2</t>
    </r>
    <r>
      <rPr>
        <sz val="12"/>
        <color theme="1"/>
        <rFont val="Times New Roman"/>
        <family val="1"/>
        <charset val="204"/>
      </rPr>
      <t>);</t>
    </r>
  </si>
  <si>
    <r>
      <t xml:space="preserve">n </t>
    </r>
    <r>
      <rPr>
        <i/>
        <sz val="12"/>
        <color theme="1"/>
        <rFont val="Times New Roman"/>
        <family val="1"/>
        <charset val="204"/>
      </rPr>
      <t>–</t>
    </r>
    <r>
      <rPr>
        <sz val="12"/>
        <color theme="1"/>
        <rFont val="Times New Roman"/>
        <family val="1"/>
        <charset val="204"/>
      </rPr>
      <t xml:space="preserve"> numărul de spălări;</t>
    </r>
  </si>
  <si>
    <r>
      <t xml:space="preserve">s </t>
    </r>
    <r>
      <rPr>
        <i/>
        <sz val="12"/>
        <color theme="1"/>
        <rFont val="Times New Roman"/>
        <family val="1"/>
        <charset val="204"/>
      </rPr>
      <t xml:space="preserve">– </t>
    </r>
    <r>
      <rPr>
        <sz val="12"/>
        <color theme="1"/>
        <rFont val="Times New Roman"/>
        <family val="1"/>
        <charset val="204"/>
      </rPr>
      <t>suprafaţa interioară a rezervorului/ bazinului, m</t>
    </r>
    <r>
      <rPr>
        <vertAlign val="superscript"/>
        <sz val="12"/>
        <color theme="1"/>
        <rFont val="Times New Roman"/>
        <family val="1"/>
        <charset val="204"/>
      </rPr>
      <t>2</t>
    </r>
    <r>
      <rPr>
        <sz val="12"/>
        <color theme="1"/>
        <rFont val="Times New Roman"/>
        <family val="1"/>
        <charset val="204"/>
      </rPr>
      <t xml:space="preserve"> de suprafaţă;</t>
    </r>
  </si>
  <si>
    <r>
      <t xml:space="preserve">t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durata de timp a spălării 1 m</t>
    </r>
    <r>
      <rPr>
        <vertAlign val="superscript"/>
        <sz val="12"/>
        <color theme="1"/>
        <rFont val="Times New Roman"/>
        <family val="1"/>
        <charset val="204"/>
      </rPr>
      <t>2</t>
    </r>
    <r>
      <rPr>
        <sz val="12"/>
        <color theme="1"/>
        <rFont val="Times New Roman"/>
        <family val="1"/>
        <charset val="204"/>
      </rPr>
      <t xml:space="preserve"> de suprafaţă interioară a rezervorului/ bazinului, secunde;</t>
    </r>
  </si>
  <si>
    <r>
      <t>0,5</t>
    </r>
    <r>
      <rPr>
        <sz val="12"/>
        <color theme="1"/>
        <rFont val="Times New Roman"/>
        <family val="1"/>
        <charset val="204"/>
      </rPr>
      <t xml:space="preserve"> – volumul de apă clorinată utilizată la dezinfectarea 1 m</t>
    </r>
    <r>
      <rPr>
        <vertAlign val="superscript"/>
        <sz val="12"/>
        <color theme="1"/>
        <rFont val="Times New Roman"/>
        <family val="1"/>
        <charset val="204"/>
      </rPr>
      <t>2</t>
    </r>
    <r>
      <rPr>
        <sz val="12"/>
        <color theme="1"/>
        <rFont val="Times New Roman"/>
        <family val="1"/>
        <charset val="204"/>
      </rPr>
      <t xml:space="preserve"> de suprafaţă interioară a rezervorului/bazinului, l/m</t>
    </r>
    <r>
      <rPr>
        <vertAlign val="superscript"/>
        <sz val="12"/>
        <color theme="1"/>
        <rFont val="Times New Roman"/>
        <family val="1"/>
        <charset val="204"/>
      </rPr>
      <t xml:space="preserve">2 </t>
    </r>
    <r>
      <rPr>
        <sz val="12"/>
        <color theme="1"/>
        <rFont val="Times New Roman"/>
        <family val="1"/>
        <charset val="204"/>
      </rPr>
      <t>;</t>
    </r>
  </si>
  <si>
    <r>
      <t>10</t>
    </r>
    <r>
      <rPr>
        <b/>
        <vertAlign val="superscript"/>
        <sz val="12"/>
        <color theme="1"/>
        <rFont val="Times New Roman"/>
        <family val="1"/>
        <charset val="204"/>
      </rPr>
      <t>-3</t>
    </r>
    <r>
      <rPr>
        <sz val="12"/>
        <color theme="1"/>
        <rFont val="Times New Roman"/>
        <family val="1"/>
        <charset val="204"/>
      </rPr>
      <t xml:space="preserve"> – coeficientul de transformare din litri în m</t>
    </r>
    <r>
      <rPr>
        <vertAlign val="superscript"/>
        <sz val="12"/>
        <color theme="1"/>
        <rFont val="Times New Roman"/>
        <family val="1"/>
        <charset val="204"/>
      </rPr>
      <t>3</t>
    </r>
    <r>
      <rPr>
        <sz val="12"/>
        <color theme="1"/>
        <rFont val="Times New Roman"/>
        <family val="1"/>
        <charset val="204"/>
      </rPr>
      <t>;</t>
    </r>
  </si>
  <si>
    <r>
      <t>q</t>
    </r>
    <r>
      <rPr>
        <b/>
        <vertAlign val="subscript"/>
        <sz val="12"/>
        <color theme="1"/>
        <rFont val="Times New Roman"/>
        <family val="1"/>
        <charset val="204"/>
      </rPr>
      <t xml:space="preserve">i. </t>
    </r>
    <r>
      <rPr>
        <sz val="12"/>
        <color theme="1"/>
        <rFont val="Times New Roman"/>
        <family val="1"/>
        <charset val="204"/>
      </rPr>
      <t>– debitul jetului de apă,</t>
    </r>
    <r>
      <rPr>
        <b/>
        <sz val="12"/>
        <color theme="1"/>
        <rFont val="Times New Roman"/>
        <family val="1"/>
        <charset val="204"/>
      </rPr>
      <t xml:space="preserve"> </t>
    </r>
    <r>
      <rPr>
        <sz val="12"/>
        <color theme="1"/>
        <rFont val="Times New Roman"/>
        <family val="1"/>
        <charset val="204"/>
      </rPr>
      <t>se stabileşte 2 l/(s∙m</t>
    </r>
    <r>
      <rPr>
        <vertAlign val="superscript"/>
        <sz val="12"/>
        <color theme="1"/>
        <rFont val="Times New Roman"/>
        <family val="1"/>
        <charset val="204"/>
      </rPr>
      <t>2</t>
    </r>
    <r>
      <rPr>
        <sz val="12"/>
        <color theme="1"/>
        <rFont val="Times New Roman"/>
        <family val="1"/>
        <charset val="204"/>
      </rPr>
      <t>);</t>
    </r>
  </si>
  <si>
    <r>
      <t xml:space="preserve">t </t>
    </r>
    <r>
      <rPr>
        <sz val="12"/>
        <color theme="1"/>
        <rFont val="Times New Roman"/>
        <family val="1"/>
        <charset val="204"/>
      </rPr>
      <t>– durata de timp a spălării 1 m</t>
    </r>
    <r>
      <rPr>
        <vertAlign val="superscript"/>
        <sz val="12"/>
        <color theme="1"/>
        <rFont val="Times New Roman"/>
        <family val="1"/>
        <charset val="204"/>
      </rPr>
      <t>2</t>
    </r>
    <r>
      <rPr>
        <sz val="12"/>
        <color theme="1"/>
        <rFont val="Times New Roman"/>
        <family val="1"/>
        <charset val="204"/>
      </rPr>
      <t xml:space="preserve"> de suprafaţă interioară a rezervorului/ bazinului se stabileşte 12 secunde.</t>
    </r>
  </si>
  <si>
    <r>
      <t xml:space="preserve">26. </t>
    </r>
    <r>
      <rPr>
        <sz val="12"/>
        <color theme="1"/>
        <rFont val="Times New Roman"/>
        <family val="1"/>
        <charset val="204"/>
      </rPr>
      <t xml:space="preserve">Consumul tehnologic de apă ce curge din robinetele de prelevare a probelor la staţiile de tratare a apei în procesul de prelucrare fizico-chimică a apei, </t>
    </r>
    <r>
      <rPr>
        <b/>
        <sz val="12"/>
        <color theme="1"/>
        <rFont val="Times New Roman"/>
        <family val="1"/>
        <charset val="204"/>
      </rPr>
      <t>V</t>
    </r>
    <r>
      <rPr>
        <b/>
        <vertAlign val="subscript"/>
        <sz val="12"/>
        <color theme="1"/>
        <rFont val="Times New Roman"/>
        <family val="1"/>
        <charset val="204"/>
      </rPr>
      <t>pr.prelc.</t>
    </r>
    <r>
      <rPr>
        <sz val="12"/>
        <color theme="1"/>
        <rFont val="Times New Roman"/>
        <family val="1"/>
        <charset val="204"/>
      </rPr>
      <t>, se determină conform formulei:</t>
    </r>
  </si>
  <si>
    <r>
      <t>V</t>
    </r>
    <r>
      <rPr>
        <b/>
        <vertAlign val="subscript"/>
        <sz val="12"/>
        <color theme="1"/>
        <rFont val="Times New Roman"/>
        <family val="1"/>
        <charset val="204"/>
      </rPr>
      <t>pr.prelc</t>
    </r>
    <r>
      <rPr>
        <sz val="12"/>
        <color theme="1"/>
        <rFont val="Times New Roman"/>
        <family val="1"/>
        <charset val="204"/>
      </rPr>
      <t xml:space="preserve">. </t>
    </r>
    <r>
      <rPr>
        <b/>
        <sz val="12"/>
        <color theme="1"/>
        <rFont val="Times New Roman"/>
        <family val="1"/>
        <charset val="204"/>
      </rPr>
      <t>= 24 ∙ q</t>
    </r>
    <r>
      <rPr>
        <b/>
        <vertAlign val="subscript"/>
        <sz val="12"/>
        <color theme="1"/>
        <rFont val="Times New Roman"/>
        <family val="1"/>
        <charset val="204"/>
      </rPr>
      <t>prp</t>
    </r>
    <r>
      <rPr>
        <b/>
        <sz val="12"/>
        <color theme="1"/>
        <rFont val="Times New Roman"/>
        <family val="1"/>
        <charset val="204"/>
      </rPr>
      <t xml:space="preserve"> ∙ n</t>
    </r>
    <r>
      <rPr>
        <b/>
        <vertAlign val="subscript"/>
        <sz val="12"/>
        <color theme="1"/>
        <rFont val="Times New Roman"/>
        <family val="1"/>
        <charset val="204"/>
      </rPr>
      <t>r.</t>
    </r>
    <r>
      <rPr>
        <b/>
        <sz val="12"/>
        <color theme="1"/>
        <rFont val="Times New Roman"/>
        <family val="1"/>
        <charset val="204"/>
      </rPr>
      <t xml:space="preserve"> ∙ 365</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(12)</t>
    </r>
  </si>
  <si>
    <r>
      <t xml:space="preserve">24 </t>
    </r>
    <r>
      <rPr>
        <sz val="12"/>
        <color theme="1"/>
        <rFont val="Times New Roman"/>
        <family val="1"/>
        <charset val="204"/>
      </rPr>
      <t>– durata curgerii neîntrerupte a apei prin robinetele de probă în zi, ore;</t>
    </r>
  </si>
  <si>
    <r>
      <t>q</t>
    </r>
    <r>
      <rPr>
        <b/>
        <vertAlign val="subscript"/>
        <sz val="12"/>
        <color theme="1"/>
        <rFont val="Times New Roman"/>
        <family val="1"/>
        <charset val="204"/>
      </rPr>
      <t>prp</t>
    </r>
    <r>
      <rPr>
        <sz val="12"/>
        <color theme="1"/>
        <rFont val="Times New Roman"/>
        <family val="1"/>
        <charset val="204"/>
      </rPr>
      <t xml:space="preserve"> – cantitatea (debitul) de apă la prelevarea probei de apă de la robinete, se stabileşte 0,36 m</t>
    </r>
    <r>
      <rPr>
        <vertAlign val="superscript"/>
        <sz val="12"/>
        <color theme="1"/>
        <rFont val="Times New Roman"/>
        <family val="1"/>
        <charset val="204"/>
      </rPr>
      <t>3</t>
    </r>
    <r>
      <rPr>
        <sz val="12"/>
        <color theme="1"/>
        <rFont val="Times New Roman"/>
        <family val="1"/>
        <charset val="204"/>
      </rPr>
      <t>/oră;</t>
    </r>
  </si>
  <si>
    <r>
      <t>n</t>
    </r>
    <r>
      <rPr>
        <b/>
        <vertAlign val="subscript"/>
        <sz val="12"/>
        <color theme="1"/>
        <rFont val="Times New Roman"/>
        <family val="1"/>
        <charset val="204"/>
      </rPr>
      <t>r.</t>
    </r>
    <r>
      <rPr>
        <b/>
        <sz val="12"/>
        <color theme="1"/>
        <rFont val="Times New Roman"/>
        <family val="1"/>
        <charset val="204"/>
      </rPr>
      <t xml:space="preserve"> </t>
    </r>
    <r>
      <rPr>
        <sz val="12"/>
        <color theme="1"/>
        <rFont val="Times New Roman"/>
        <family val="1"/>
        <charset val="204"/>
      </rPr>
      <t>– numărul robinetelor de prelevare a probelor de apă, conform schemei tehnice, unităţi;</t>
    </r>
  </si>
  <si>
    <r>
      <t xml:space="preserve">365 </t>
    </r>
    <r>
      <rPr>
        <sz val="12"/>
        <color theme="1"/>
        <rFont val="Times New Roman"/>
        <family val="1"/>
        <charset val="204"/>
      </rPr>
      <t>– perioada de calcul a colectării centralizate a probelor de apă, zile.</t>
    </r>
  </si>
  <si>
    <r>
      <t>27.</t>
    </r>
    <r>
      <rPr>
        <sz val="12"/>
        <color theme="1"/>
        <rFont val="Times New Roman"/>
        <family val="1"/>
        <charset val="204"/>
      </rPr>
      <t xml:space="preserve"> Volumul de apă pentru necesităţile tehnologice ale laboratorului, </t>
    </r>
    <r>
      <rPr>
        <b/>
        <sz val="12"/>
        <color theme="1"/>
        <rFont val="Times New Roman"/>
        <family val="1"/>
        <charset val="204"/>
      </rPr>
      <t>V</t>
    </r>
    <r>
      <rPr>
        <b/>
        <vertAlign val="subscript"/>
        <sz val="12"/>
        <color theme="1"/>
        <rFont val="Times New Roman"/>
        <family val="1"/>
        <charset val="204"/>
      </rPr>
      <t>lb.</t>
    </r>
    <r>
      <rPr>
        <sz val="12"/>
        <color theme="1"/>
        <rFont val="Times New Roman"/>
        <family val="1"/>
        <charset val="204"/>
      </rPr>
      <t>, se determină conform formulei:</t>
    </r>
  </si>
  <si>
    <r>
      <t>V</t>
    </r>
    <r>
      <rPr>
        <b/>
        <vertAlign val="subscript"/>
        <sz val="12"/>
        <color theme="1"/>
        <rFont val="Times New Roman"/>
        <family val="1"/>
        <charset val="204"/>
      </rPr>
      <t>lb.</t>
    </r>
    <r>
      <rPr>
        <b/>
        <sz val="12"/>
        <color theme="1"/>
        <rFont val="Times New Roman"/>
        <family val="1"/>
        <charset val="204"/>
      </rPr>
      <t xml:space="preserve"> = n </t>
    </r>
    <r>
      <rPr>
        <b/>
        <vertAlign val="subscript"/>
        <sz val="12"/>
        <color theme="1"/>
        <rFont val="Times New Roman"/>
        <family val="1"/>
        <charset val="204"/>
      </rPr>
      <t>l.lb</t>
    </r>
    <r>
      <rPr>
        <b/>
        <sz val="12"/>
        <color theme="1"/>
        <rFont val="Times New Roman"/>
        <family val="1"/>
        <charset val="204"/>
      </rPr>
      <t xml:space="preserve"> ∙ q</t>
    </r>
    <r>
      <rPr>
        <b/>
        <vertAlign val="subscript"/>
        <sz val="12"/>
        <color theme="1"/>
        <rFont val="Times New Roman"/>
        <family val="1"/>
        <charset val="204"/>
      </rPr>
      <t xml:space="preserve">n.l.lb </t>
    </r>
    <r>
      <rPr>
        <b/>
        <sz val="12"/>
        <color theme="1"/>
        <rFont val="Times New Roman"/>
        <family val="1"/>
        <charset val="204"/>
      </rPr>
      <t>∙ 365</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(13)</t>
    </r>
  </si>
  <si>
    <r>
      <t>n</t>
    </r>
    <r>
      <rPr>
        <b/>
        <vertAlign val="subscript"/>
        <sz val="12"/>
        <color theme="1"/>
        <rFont val="Times New Roman"/>
        <family val="1"/>
        <charset val="204"/>
      </rPr>
      <t>l.lb</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numărul de lucrători în laborator în zi (24 ore), unităţi;</t>
    </r>
  </si>
  <si>
    <r>
      <t>q</t>
    </r>
    <r>
      <rPr>
        <b/>
        <vertAlign val="subscript"/>
        <sz val="12"/>
        <color theme="1"/>
        <rFont val="Times New Roman"/>
        <family val="1"/>
        <charset val="204"/>
      </rPr>
      <t>n.l.lb</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consumul normativ de apă ce revine pentru un lucrător în laborator, m</t>
    </r>
    <r>
      <rPr>
        <vertAlign val="superscript"/>
        <sz val="12"/>
        <color theme="1"/>
        <rFont val="Times New Roman"/>
        <family val="1"/>
        <charset val="204"/>
      </rPr>
      <t>3</t>
    </r>
    <r>
      <rPr>
        <sz val="12"/>
        <color theme="1"/>
        <rFont val="Times New Roman"/>
        <family val="1"/>
        <charset val="204"/>
      </rPr>
      <t>/zi (24 ore);</t>
    </r>
  </si>
  <si>
    <r>
      <t>365</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perioada de calcul, zile.</t>
    </r>
  </si>
  <si>
    <r>
      <t>n</t>
    </r>
    <r>
      <rPr>
        <b/>
        <vertAlign val="subscript"/>
        <sz val="12"/>
        <color theme="1"/>
        <rFont val="Times New Roman"/>
        <family val="1"/>
        <charset val="204"/>
      </rPr>
      <t>l.lb</t>
    </r>
    <r>
      <rPr>
        <sz val="12"/>
        <color theme="1"/>
        <rFont val="Times New Roman"/>
        <family val="1"/>
        <charset val="204"/>
      </rPr>
      <t>, – numărul de lucrători în laborator în zi (24 ore), se stabileşte conform numărului real de lucrători ai laboratorului;</t>
    </r>
  </si>
  <si>
    <r>
      <t>q</t>
    </r>
    <r>
      <rPr>
        <b/>
        <vertAlign val="subscript"/>
        <sz val="12"/>
        <color theme="1"/>
        <rFont val="Times New Roman"/>
        <family val="1"/>
        <charset val="204"/>
      </rPr>
      <t>n.l.lb</t>
    </r>
    <r>
      <rPr>
        <sz val="12"/>
        <color theme="1"/>
        <rFont val="Times New Roman"/>
        <family val="1"/>
        <charset val="204"/>
      </rPr>
      <t>, – consumul normativ de apă ce revine pentru un lucrător în laborator</t>
    </r>
    <r>
      <rPr>
        <b/>
        <sz val="12"/>
        <color theme="1"/>
        <rFont val="Times New Roman"/>
        <family val="1"/>
        <charset val="204"/>
      </rPr>
      <t xml:space="preserve">, </t>
    </r>
    <r>
      <rPr>
        <sz val="12"/>
        <color theme="1"/>
        <rFont val="Times New Roman"/>
        <family val="1"/>
        <charset val="204"/>
      </rPr>
      <t>se stabileşte 0,46 m</t>
    </r>
    <r>
      <rPr>
        <vertAlign val="superscript"/>
        <sz val="12"/>
        <color theme="1"/>
        <rFont val="Times New Roman"/>
        <family val="1"/>
        <charset val="204"/>
      </rPr>
      <t>3</t>
    </r>
    <r>
      <rPr>
        <sz val="12"/>
        <color theme="1"/>
        <rFont val="Times New Roman"/>
        <family val="1"/>
        <charset val="204"/>
      </rPr>
      <t>/zi (24 ore);</t>
    </r>
  </si>
  <si>
    <t>În cazul existenţei contoarelor se utilizează valoarea efectivă a volumului de apă înregistrat în perioada precedentă, conform indicilor contorului, dar care nu va fi mai mare decât volumul de apă ce se obţine conform calculelor.</t>
  </si>
  <si>
    <r>
      <t xml:space="preserve">28. </t>
    </r>
    <r>
      <rPr>
        <sz val="12"/>
        <color theme="1"/>
        <rFont val="Times New Roman"/>
        <family val="1"/>
        <charset val="204"/>
      </rPr>
      <t xml:space="preserve">Consumul tehnologic de apă la evacuarea nămolului din camerele de floculaţie (reacţie), din decantor, </t>
    </r>
    <r>
      <rPr>
        <b/>
        <sz val="12"/>
        <color theme="1"/>
        <rFont val="Times New Roman"/>
        <family val="1"/>
        <charset val="204"/>
      </rPr>
      <t>V</t>
    </r>
    <r>
      <rPr>
        <b/>
        <vertAlign val="subscript"/>
        <sz val="12"/>
        <color theme="1"/>
        <rFont val="Times New Roman"/>
        <family val="1"/>
        <charset val="204"/>
      </rPr>
      <t>evc.năm.,</t>
    </r>
    <r>
      <rPr>
        <sz val="12"/>
        <color theme="1"/>
        <rFont val="Times New Roman"/>
        <family val="1"/>
        <charset val="204"/>
      </rPr>
      <t xml:space="preserve"> se determină conform formulei:</t>
    </r>
  </si>
  <si>
    <r>
      <t xml:space="preserve">T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perioada de funcţionare a decantorului între evacuări, ore;</t>
    </r>
  </si>
  <si>
    <r>
      <t xml:space="preserve">q </t>
    </r>
    <r>
      <rPr>
        <sz val="12"/>
        <color theme="1"/>
        <rFont val="Times New Roman"/>
        <family val="1"/>
        <charset val="204"/>
      </rPr>
      <t>– debitul mediu orar real de apă intrat în decantoare, m</t>
    </r>
    <r>
      <rPr>
        <vertAlign val="superscript"/>
        <sz val="12"/>
        <color theme="1"/>
        <rFont val="Times New Roman"/>
        <family val="1"/>
        <charset val="204"/>
      </rPr>
      <t>3</t>
    </r>
    <r>
      <rPr>
        <sz val="12"/>
        <color theme="1"/>
        <rFont val="Times New Roman"/>
        <family val="1"/>
        <charset val="204"/>
      </rPr>
      <t>/h;</t>
    </r>
  </si>
  <si>
    <r>
      <t>C</t>
    </r>
    <r>
      <rPr>
        <b/>
        <vertAlign val="subscript"/>
        <sz val="12"/>
        <color theme="1"/>
        <rFont val="Times New Roman"/>
        <family val="1"/>
        <charset val="204"/>
      </rPr>
      <t>p.s.</t>
    </r>
    <r>
      <rPr>
        <sz val="12"/>
        <color theme="1"/>
        <rFont val="Times New Roman"/>
        <family val="1"/>
        <charset val="204"/>
      </rPr>
      <t xml:space="preserve"> – concentraţia particulelor în suspensie din apă care intră în decantor, gr/m</t>
    </r>
    <r>
      <rPr>
        <vertAlign val="superscript"/>
        <sz val="12"/>
        <color theme="1"/>
        <rFont val="Times New Roman"/>
        <family val="1"/>
        <charset val="204"/>
      </rPr>
      <t xml:space="preserve">3 </t>
    </r>
    <r>
      <rPr>
        <sz val="12"/>
        <color theme="1"/>
        <rFont val="Times New Roman"/>
        <family val="1"/>
        <charset val="204"/>
      </rPr>
      <t>(mg/l), care se determină conform formulei:</t>
    </r>
  </si>
  <si>
    <r>
      <t>C</t>
    </r>
    <r>
      <rPr>
        <b/>
        <vertAlign val="subscript"/>
        <sz val="12"/>
        <color theme="1"/>
        <rFont val="Times New Roman"/>
        <family val="1"/>
        <charset val="204"/>
      </rPr>
      <t xml:space="preserve"> p.s </t>
    </r>
    <r>
      <rPr>
        <b/>
        <sz val="12"/>
        <color theme="1"/>
        <rFont val="Times New Roman"/>
        <family val="1"/>
        <charset val="204"/>
      </rPr>
      <t>= M+K ∙ D</t>
    </r>
    <r>
      <rPr>
        <b/>
        <vertAlign val="subscript"/>
        <sz val="12"/>
        <color theme="1"/>
        <rFont val="Times New Roman"/>
        <family val="1"/>
        <charset val="204"/>
      </rPr>
      <t>c</t>
    </r>
    <r>
      <rPr>
        <b/>
        <sz val="12"/>
        <color theme="1"/>
        <rFont val="Times New Roman"/>
        <family val="1"/>
        <charset val="204"/>
      </rPr>
      <t>+0,25 ∙ C</t>
    </r>
    <r>
      <rPr>
        <b/>
        <vertAlign val="subscript"/>
        <sz val="12"/>
        <color theme="1"/>
        <rFont val="Times New Roman"/>
        <family val="1"/>
        <charset val="204"/>
      </rPr>
      <t>a.b.</t>
    </r>
    <r>
      <rPr>
        <b/>
        <sz val="12"/>
        <color theme="1"/>
        <rFont val="Times New Roman"/>
        <family val="1"/>
        <charset val="204"/>
      </rPr>
      <t>+B</t>
    </r>
    <r>
      <rPr>
        <b/>
        <vertAlign val="subscript"/>
        <sz val="12"/>
        <color theme="1"/>
        <rFont val="Times New Roman"/>
        <family val="1"/>
        <charset val="204"/>
      </rPr>
      <t>v</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(15)</t>
    </r>
  </si>
  <si>
    <r>
      <t xml:space="preserve">M </t>
    </r>
    <r>
      <rPr>
        <sz val="12"/>
        <color theme="1"/>
        <rFont val="Times New Roman"/>
        <family val="1"/>
        <charset val="204"/>
      </rPr>
      <t>– turbiditatea apei brute, mg/l;</t>
    </r>
  </si>
  <si>
    <r>
      <t>K</t>
    </r>
    <r>
      <rPr>
        <sz val="12"/>
        <color theme="1"/>
        <rFont val="Times New Roman"/>
        <family val="1"/>
        <charset val="204"/>
      </rPr>
      <t xml:space="preserve"> – coeficient, în funcţie de tipul coagulantului (floculantului): sulfat de aluminiu curăţit – 0,5; coagulant nefelin – 1,2; clorură de fier – 0,7;</t>
    </r>
  </si>
  <si>
    <r>
      <t>D</t>
    </r>
    <r>
      <rPr>
        <b/>
        <vertAlign val="subscript"/>
        <sz val="12"/>
        <color theme="1"/>
        <rFont val="Times New Roman"/>
        <family val="1"/>
        <charset val="204"/>
      </rPr>
      <t>c.</t>
    </r>
    <r>
      <rPr>
        <sz val="12"/>
        <color theme="1"/>
        <rFont val="Times New Roman"/>
        <family val="1"/>
        <charset val="204"/>
      </rPr>
      <t xml:space="preserve"> – doza de coagulant, mg/l;</t>
    </r>
  </si>
  <si>
    <r>
      <t>C</t>
    </r>
    <r>
      <rPr>
        <b/>
        <vertAlign val="subscript"/>
        <sz val="12"/>
        <color theme="1"/>
        <rFont val="Times New Roman"/>
        <family val="1"/>
        <charset val="204"/>
      </rPr>
      <t>a.b.</t>
    </r>
    <r>
      <rPr>
        <sz val="12"/>
        <color theme="1"/>
        <rFont val="Times New Roman"/>
        <family val="1"/>
        <charset val="204"/>
      </rPr>
      <t xml:space="preserve"> – culoarea apei brute, grade;</t>
    </r>
  </si>
  <si>
    <r>
      <t>B</t>
    </r>
    <r>
      <rPr>
        <b/>
        <vertAlign val="subscript"/>
        <sz val="12"/>
        <color theme="1"/>
        <rFont val="Times New Roman"/>
        <family val="1"/>
        <charset val="204"/>
      </rPr>
      <t>v.</t>
    </r>
    <r>
      <rPr>
        <sz val="12"/>
        <color theme="1"/>
        <rFont val="Times New Roman"/>
        <family val="1"/>
        <charset val="204"/>
      </rPr>
      <t xml:space="preserve"> – concentraţia particulelor nedizolvate introduse cu alcalinizator, mg/l;</t>
    </r>
  </si>
  <si>
    <r>
      <t>m</t>
    </r>
    <r>
      <rPr>
        <b/>
        <vertAlign val="subscript"/>
        <sz val="12"/>
        <color theme="1"/>
        <rFont val="Times New Roman"/>
        <family val="1"/>
        <charset val="204"/>
      </rPr>
      <t>p.s.</t>
    </r>
    <r>
      <rPr>
        <sz val="12"/>
        <color theme="1"/>
        <rFont val="Times New Roman"/>
        <family val="1"/>
        <charset val="204"/>
      </rPr>
      <t xml:space="preserve"> – turbiditatea apei la ieşirea din decantor, mg/l;</t>
    </r>
  </si>
  <si>
    <r>
      <t>δ</t>
    </r>
    <r>
      <rPr>
        <sz val="12"/>
        <color theme="1"/>
        <rFont val="Times New Roman"/>
        <family val="1"/>
        <charset val="204"/>
      </rPr>
      <t xml:space="preserve"> – valoare medie pe toată înălţimea în partea de sedimentare a concentraţiei particulelor solide sedimentate în nămol, gr/m</t>
    </r>
    <r>
      <rPr>
        <vertAlign val="superscript"/>
        <sz val="12"/>
        <color theme="1"/>
        <rFont val="Times New Roman"/>
        <family val="1"/>
        <charset val="204"/>
      </rPr>
      <t>3</t>
    </r>
    <r>
      <rPr>
        <sz val="12"/>
        <color theme="1"/>
        <rFont val="Times New Roman"/>
        <family val="1"/>
        <charset val="204"/>
      </rPr>
      <t>;</t>
    </r>
  </si>
  <si>
    <r>
      <t>K</t>
    </r>
    <r>
      <rPr>
        <b/>
        <vertAlign val="subscript"/>
        <sz val="12"/>
        <color theme="1"/>
        <rFont val="Times New Roman"/>
        <family val="1"/>
        <charset val="204"/>
      </rPr>
      <t>d.</t>
    </r>
    <r>
      <rPr>
        <sz val="12"/>
        <color theme="1"/>
        <rFont val="Times New Roman"/>
        <family val="1"/>
        <charset val="204"/>
      </rPr>
      <t xml:space="preserve"> – coeficientul de diluare a nămolului:</t>
    </r>
  </si>
  <si>
    <t>a) 1,5 – evacuarea hidraulică a nămolului;</t>
  </si>
  <si>
    <t>b) 1,2 – evacuarea mecanică a nămolului;</t>
  </si>
  <si>
    <t>c) 1,5 – spălarea sub presiune hidraulică a nămolului;</t>
  </si>
  <si>
    <r>
      <t>n</t>
    </r>
    <r>
      <rPr>
        <b/>
        <vertAlign val="subscript"/>
        <sz val="12"/>
        <color theme="1"/>
        <rFont val="Times New Roman"/>
        <family val="1"/>
        <charset val="204"/>
      </rPr>
      <t xml:space="preserve">dec. </t>
    </r>
    <r>
      <rPr>
        <sz val="12"/>
        <color theme="1"/>
        <rFont val="Times New Roman"/>
        <family val="1"/>
        <charset val="204"/>
      </rPr>
      <t>– numărul de decantoare care au fost în funcţiune, unităţi;</t>
    </r>
  </si>
  <si>
    <r>
      <t>n</t>
    </r>
    <r>
      <rPr>
        <b/>
        <vertAlign val="subscript"/>
        <sz val="12"/>
        <color theme="1"/>
        <rFont val="Times New Roman"/>
        <family val="1"/>
        <charset val="204"/>
      </rPr>
      <t>ev.</t>
    </r>
    <r>
      <rPr>
        <sz val="12"/>
        <color theme="1"/>
        <rFont val="Times New Roman"/>
        <family val="1"/>
        <charset val="204"/>
      </rPr>
      <t xml:space="preserve"> – numărul de evacuări de nămol din camerele de floculaţie (reacţie), din decantor pe an, unităţi.</t>
    </r>
  </si>
  <si>
    <r>
      <t xml:space="preserve">T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perioada de funcţionare a decantorului între evacuări se stabileşte conform tipului decantorului, paşaportului tehnic, instrucţiunii de exploatare şi Normelor în constricţii “SNiP 2.04.02-84*” (“ Водоснабжение, наружные сети и сооружения”);</t>
    </r>
  </si>
  <si>
    <r>
      <t>n</t>
    </r>
    <r>
      <rPr>
        <b/>
        <vertAlign val="subscript"/>
        <sz val="12"/>
        <color theme="1"/>
        <rFont val="Times New Roman"/>
        <family val="1"/>
        <charset val="204"/>
      </rPr>
      <t>dec.</t>
    </r>
    <r>
      <rPr>
        <sz val="12"/>
        <color theme="1"/>
        <rFont val="Times New Roman"/>
        <family val="1"/>
        <charset val="204"/>
      </rPr>
      <t xml:space="preserve"> – numărul de decantoare care au fost în funcţiune se stabileşte conform numărului real a decantoarelor care au fost în funcţiune în perioada anului reglementat;</t>
    </r>
  </si>
  <si>
    <r>
      <t>n</t>
    </r>
    <r>
      <rPr>
        <b/>
        <vertAlign val="subscript"/>
        <sz val="12"/>
        <color theme="1"/>
        <rFont val="Times New Roman"/>
        <family val="1"/>
        <charset val="204"/>
      </rPr>
      <t>ev.</t>
    </r>
    <r>
      <rPr>
        <sz val="12"/>
        <color theme="1"/>
        <rFont val="Times New Roman"/>
        <family val="1"/>
        <charset val="204"/>
      </rPr>
      <t xml:space="preserve"> – numărul de evacuări de nămol din camerele de floculaţie (reacţie), din decantor pe an se stabileşte în funcţie de numărul mediu de evacuări a nămolului în ultimii 3 ani.</t>
    </r>
  </si>
  <si>
    <r>
      <t xml:space="preserve">29. </t>
    </r>
    <r>
      <rPr>
        <sz val="12"/>
        <color theme="1"/>
        <rFont val="Times New Roman"/>
        <family val="1"/>
        <charset val="204"/>
      </rPr>
      <t xml:space="preserve">Consumul tehnologic sumar de apă în reţele publice la transportul şi distribuţia apei, </t>
    </r>
    <r>
      <rPr>
        <b/>
        <sz val="12"/>
        <color theme="1"/>
        <rFont val="Times New Roman"/>
        <family val="1"/>
        <charset val="204"/>
      </rPr>
      <t>V</t>
    </r>
    <r>
      <rPr>
        <b/>
        <vertAlign val="subscript"/>
        <sz val="12"/>
        <color theme="1"/>
        <rFont val="Times New Roman"/>
        <family val="1"/>
        <charset val="204"/>
      </rPr>
      <t>c.t.t/d.</t>
    </r>
    <r>
      <rPr>
        <sz val="12"/>
        <color theme="1"/>
        <rFont val="Times New Roman"/>
        <family val="1"/>
        <charset val="204"/>
      </rPr>
      <t>, se determină conform formulei:</t>
    </r>
  </si>
  <si>
    <r>
      <t>V</t>
    </r>
    <r>
      <rPr>
        <b/>
        <vertAlign val="subscript"/>
        <sz val="12"/>
        <color theme="1"/>
        <rFont val="Times New Roman"/>
        <family val="1"/>
        <charset val="204"/>
      </rPr>
      <t>g.r.t/d</t>
    </r>
    <r>
      <rPr>
        <sz val="12"/>
        <color theme="1"/>
        <rFont val="Times New Roman"/>
        <family val="1"/>
        <charset val="204"/>
      </rPr>
      <t xml:space="preserve"> – consumul de apă la procesele de golire a reţelei publice de transport, de distribuţie a apei, se determină conform formulei:</t>
    </r>
  </si>
  <si>
    <r>
      <t>0</t>
    </r>
    <r>
      <rPr>
        <b/>
        <sz val="12"/>
        <color theme="1"/>
        <rFont val="Times New Roman"/>
        <family val="1"/>
        <charset val="204"/>
      </rPr>
      <t>,785</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coeficient de transformare (0,785=π/4);</t>
    </r>
  </si>
  <si>
    <r>
      <t>n</t>
    </r>
    <r>
      <rPr>
        <sz val="12"/>
        <color theme="1"/>
        <rFont val="Times New Roman"/>
        <family val="1"/>
        <charset val="204"/>
      </rPr>
      <t xml:space="preserve"> – numărul sectoarelor de ţevi golite, unităţi</t>
    </r>
    <r>
      <rPr>
        <i/>
        <sz val="12"/>
        <color theme="1"/>
        <rFont val="Times New Roman"/>
        <family val="1"/>
        <charset val="204"/>
      </rPr>
      <t>;</t>
    </r>
  </si>
  <si>
    <r>
      <t xml:space="preserve">d </t>
    </r>
    <r>
      <rPr>
        <i/>
        <sz val="12"/>
        <color theme="1"/>
        <rFont val="Times New Roman"/>
        <family val="1"/>
        <charset val="204"/>
      </rPr>
      <t>–</t>
    </r>
    <r>
      <rPr>
        <sz val="12"/>
        <color theme="1"/>
        <rFont val="Times New Roman"/>
        <family val="1"/>
        <charset val="204"/>
      </rPr>
      <t xml:space="preserve"> diametrul sectorului ţevii golite, m;</t>
    </r>
  </si>
  <si>
    <r>
      <t>Li</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lungimea sectorului ţevii golite, m.</t>
    </r>
  </si>
  <si>
    <r>
      <t>V</t>
    </r>
    <r>
      <rPr>
        <b/>
        <vertAlign val="subscript"/>
        <sz val="12"/>
        <color theme="1"/>
        <rFont val="Times New Roman"/>
        <family val="1"/>
        <charset val="204"/>
      </rPr>
      <t>s/d.r.t/d</t>
    </r>
    <r>
      <rPr>
        <b/>
        <i/>
        <vertAlign val="subscript"/>
        <sz val="12"/>
        <color theme="1"/>
        <rFont val="Times New Roman"/>
        <family val="1"/>
        <charset val="204"/>
      </rPr>
      <t xml:space="preserve">. </t>
    </r>
    <r>
      <rPr>
        <sz val="12"/>
        <color theme="1"/>
        <rFont val="Times New Roman"/>
        <family val="1"/>
        <charset val="204"/>
      </rPr>
      <t xml:space="preserve">– consumul tehnologic de apă la spălarea reţelelor publice de transport, de distribuţie a </t>
    </r>
    <r>
      <rPr>
        <i/>
        <sz val="12"/>
        <color theme="1"/>
        <rFont val="Times New Roman"/>
        <family val="1"/>
        <charset val="204"/>
      </rPr>
      <t>apei,</t>
    </r>
    <r>
      <rPr>
        <sz val="12"/>
        <color theme="1"/>
        <rFont val="Times New Roman"/>
        <family val="1"/>
        <charset val="204"/>
      </rPr>
      <t xml:space="preserve"> se determină conform formulei:</t>
    </r>
  </si>
  <si>
    <r>
      <t>V</t>
    </r>
    <r>
      <rPr>
        <b/>
        <vertAlign val="subscript"/>
        <sz val="12"/>
        <color theme="1"/>
        <rFont val="Times New Roman"/>
        <family val="1"/>
        <charset val="204"/>
      </rPr>
      <t>sp/dz.r.t/d.</t>
    </r>
    <r>
      <rPr>
        <b/>
        <i/>
        <vertAlign val="subscript"/>
        <sz val="12"/>
        <color theme="1"/>
        <rFont val="Times New Roman"/>
        <family val="1"/>
        <charset val="204"/>
      </rPr>
      <t xml:space="preserve"> </t>
    </r>
    <r>
      <rPr>
        <b/>
        <sz val="12"/>
        <color theme="1"/>
        <rFont val="Times New Roman"/>
        <family val="1"/>
        <charset val="204"/>
      </rPr>
      <t>= 2827 ∙ ∑d</t>
    </r>
    <r>
      <rPr>
        <b/>
        <vertAlign val="subscript"/>
        <sz val="12"/>
        <color theme="1"/>
        <rFont val="Times New Roman"/>
        <family val="1"/>
        <charset val="204"/>
      </rPr>
      <t>i</t>
    </r>
    <r>
      <rPr>
        <b/>
        <vertAlign val="superscript"/>
        <sz val="12"/>
        <color theme="1"/>
        <rFont val="Times New Roman"/>
        <family val="1"/>
        <charset val="204"/>
      </rPr>
      <t>2</t>
    </r>
    <r>
      <rPr>
        <b/>
        <sz val="12"/>
        <color theme="1"/>
        <rFont val="Times New Roman"/>
        <family val="1"/>
        <charset val="204"/>
      </rPr>
      <t xml:space="preserve"> ∙ v</t>
    </r>
    <r>
      <rPr>
        <b/>
        <vertAlign val="subscript"/>
        <sz val="12"/>
        <color theme="1"/>
        <rFont val="Times New Roman"/>
        <family val="1"/>
        <charset val="204"/>
      </rPr>
      <t xml:space="preserve">apa. </t>
    </r>
    <r>
      <rPr>
        <b/>
        <sz val="12"/>
        <color theme="1"/>
        <rFont val="Times New Roman"/>
        <family val="1"/>
        <charset val="204"/>
      </rPr>
      <t>∙ t</t>
    </r>
    <r>
      <rPr>
        <b/>
        <vertAlign val="subscript"/>
        <sz val="12"/>
        <color theme="1"/>
        <rFont val="Times New Roman"/>
        <family val="1"/>
        <charset val="204"/>
      </rPr>
      <t>sp.</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(18)</t>
    </r>
  </si>
  <si>
    <r>
      <t xml:space="preserve">2827 </t>
    </r>
    <r>
      <rPr>
        <i/>
        <sz val="12"/>
        <color theme="1"/>
        <rFont val="Times New Roman"/>
        <family val="1"/>
        <charset val="204"/>
      </rPr>
      <t>–</t>
    </r>
    <r>
      <rPr>
        <sz val="12"/>
        <color theme="1"/>
        <rFont val="Times New Roman"/>
        <family val="1"/>
        <charset val="204"/>
      </rPr>
      <t xml:space="preserve"> coeficient calculat (π/4 x 3600);</t>
    </r>
  </si>
  <si>
    <r>
      <t>d</t>
    </r>
    <r>
      <rPr>
        <b/>
        <vertAlign val="subscript"/>
        <sz val="12"/>
        <color theme="1"/>
        <rFont val="Times New Roman"/>
        <family val="1"/>
        <charset val="204"/>
      </rPr>
      <t>i</t>
    </r>
    <r>
      <rPr>
        <sz val="12"/>
        <color theme="1"/>
        <rFont val="Times New Roman"/>
        <family val="1"/>
        <charset val="204"/>
      </rPr>
      <t xml:space="preserve"> </t>
    </r>
    <r>
      <rPr>
        <i/>
        <sz val="12"/>
        <color theme="1"/>
        <rFont val="Times New Roman"/>
        <family val="1"/>
        <charset val="204"/>
      </rPr>
      <t xml:space="preserve">– </t>
    </r>
    <r>
      <rPr>
        <sz val="12"/>
        <color theme="1"/>
        <rFont val="Times New Roman"/>
        <family val="1"/>
        <charset val="204"/>
      </rPr>
      <t>diametrul conductei spălate, m;</t>
    </r>
  </si>
  <si>
    <r>
      <t>v</t>
    </r>
    <r>
      <rPr>
        <b/>
        <vertAlign val="subscript"/>
        <sz val="12"/>
        <color theme="1"/>
        <rFont val="Times New Roman"/>
        <family val="1"/>
        <charset val="204"/>
      </rPr>
      <t>apa.</t>
    </r>
    <r>
      <rPr>
        <sz val="12"/>
        <color theme="1"/>
        <rFont val="Times New Roman"/>
        <family val="1"/>
        <charset val="204"/>
      </rPr>
      <t xml:space="preserve"> – viteza apei, m/s;</t>
    </r>
  </si>
  <si>
    <r>
      <t>t</t>
    </r>
    <r>
      <rPr>
        <b/>
        <vertAlign val="subscript"/>
        <sz val="12"/>
        <color theme="1"/>
        <rFont val="Times New Roman"/>
        <family val="1"/>
        <charset val="204"/>
      </rPr>
      <t>sp.</t>
    </r>
    <r>
      <rPr>
        <sz val="12"/>
        <color theme="1"/>
        <rFont val="Times New Roman"/>
        <family val="1"/>
        <charset val="204"/>
      </rPr>
      <t xml:space="preserve"> – durata de timp a spălării, ore;</t>
    </r>
  </si>
  <si>
    <r>
      <t>v</t>
    </r>
    <r>
      <rPr>
        <b/>
        <vertAlign val="subscript"/>
        <sz val="12"/>
        <color theme="1"/>
        <rFont val="Times New Roman"/>
        <family val="1"/>
        <charset val="204"/>
      </rPr>
      <t>apa</t>
    </r>
    <r>
      <rPr>
        <sz val="12"/>
        <color theme="1"/>
        <rFont val="Times New Roman"/>
        <family val="1"/>
        <charset val="204"/>
      </rPr>
      <t xml:space="preserve"> – viteza apei, se stabileşte 1 m/s;</t>
    </r>
  </si>
  <si>
    <r>
      <t>Volumul de apă la prelevarea probelor pentru verificarea calităţii apei în reţelele publice de distribuţie a apei</t>
    </r>
    <r>
      <rPr>
        <i/>
        <sz val="12"/>
        <color theme="1"/>
        <rFont val="Times New Roman"/>
        <family val="1"/>
        <charset val="204"/>
      </rPr>
      <t>,</t>
    </r>
    <r>
      <rPr>
        <sz val="12"/>
        <color theme="1"/>
        <rFont val="Times New Roman"/>
        <family val="1"/>
        <charset val="204"/>
      </rPr>
      <t xml:space="preserve"> </t>
    </r>
    <r>
      <rPr>
        <b/>
        <sz val="12"/>
        <color theme="1"/>
        <rFont val="Times New Roman"/>
        <family val="1"/>
        <charset val="204"/>
      </rPr>
      <t>V</t>
    </r>
    <r>
      <rPr>
        <b/>
        <vertAlign val="subscript"/>
        <sz val="12"/>
        <color theme="1"/>
        <rFont val="Times New Roman"/>
        <family val="1"/>
        <charset val="204"/>
      </rPr>
      <t>pr.r. r./d.</t>
    </r>
    <r>
      <rPr>
        <sz val="12"/>
        <color theme="1"/>
        <rFont val="Times New Roman"/>
        <family val="1"/>
        <charset val="204"/>
      </rPr>
      <t xml:space="preserve"> în procesul de distribuţie, se determină conform formulei:</t>
    </r>
  </si>
  <si>
    <r>
      <t>V</t>
    </r>
    <r>
      <rPr>
        <b/>
        <vertAlign val="subscript"/>
        <sz val="12"/>
        <color theme="1"/>
        <rFont val="Times New Roman"/>
        <family val="1"/>
        <charset val="204"/>
      </rPr>
      <t xml:space="preserve">pr.r.t/d. </t>
    </r>
    <r>
      <rPr>
        <b/>
        <sz val="12"/>
        <color theme="1"/>
        <rFont val="Times New Roman"/>
        <family val="1"/>
        <charset val="204"/>
      </rPr>
      <t>= q ∙ t ∙ n</t>
    </r>
    <r>
      <rPr>
        <b/>
        <vertAlign val="subscript"/>
        <sz val="12"/>
        <color theme="1"/>
        <rFont val="Times New Roman"/>
        <family val="1"/>
        <charset val="204"/>
      </rPr>
      <t>pr</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(19)</t>
    </r>
  </si>
  <si>
    <r>
      <t>q</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cantitatea (debitul) de apă ce curge prin robinete la prelevarea probei de apă, m</t>
    </r>
    <r>
      <rPr>
        <vertAlign val="superscript"/>
        <sz val="12"/>
        <color theme="1"/>
        <rFont val="Times New Roman"/>
        <family val="1"/>
        <charset val="204"/>
      </rPr>
      <t>3</t>
    </r>
    <r>
      <rPr>
        <sz val="12"/>
        <color theme="1"/>
        <rFont val="Times New Roman"/>
        <family val="1"/>
        <charset val="204"/>
      </rPr>
      <t>/oră;</t>
    </r>
  </si>
  <si>
    <r>
      <t>t</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durata de timp de scurgere a apei prin robinetul de prelevare a probei de apă, ore;</t>
    </r>
  </si>
  <si>
    <r>
      <t>n</t>
    </r>
    <r>
      <rPr>
        <b/>
        <vertAlign val="subscript"/>
        <sz val="12"/>
        <color theme="1"/>
        <rFont val="Times New Roman"/>
        <family val="1"/>
        <charset val="204"/>
      </rPr>
      <t>pr.</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numărul probelor prelevate din reţelele publice de distribuţie a apei, unităţi.</t>
    </r>
  </si>
  <si>
    <r>
      <t>q</t>
    </r>
    <r>
      <rPr>
        <sz val="12"/>
        <color theme="1"/>
        <rFont val="Times New Roman"/>
        <family val="1"/>
        <charset val="204"/>
      </rPr>
      <t xml:space="preserve"> – cantitatea (debitul) de apă ce curge prin robinete la prelevarea probei de apă, se stabileşte 0.36 m</t>
    </r>
    <r>
      <rPr>
        <vertAlign val="superscript"/>
        <sz val="12"/>
        <color theme="1"/>
        <rFont val="Times New Roman"/>
        <family val="1"/>
        <charset val="204"/>
      </rPr>
      <t>3</t>
    </r>
    <r>
      <rPr>
        <sz val="12"/>
        <color theme="1"/>
        <rFont val="Times New Roman"/>
        <family val="1"/>
        <charset val="204"/>
      </rPr>
      <t>/oră;</t>
    </r>
  </si>
  <si>
    <r>
      <t xml:space="preserve">t </t>
    </r>
    <r>
      <rPr>
        <sz val="12"/>
        <color theme="1"/>
        <rFont val="Times New Roman"/>
        <family val="1"/>
        <charset val="204"/>
      </rPr>
      <t>– durata de timp de scurgere a apei la prelevarea probei prin robinetul de prelevare a probei de apă, se stabileşte 0,25 ore;</t>
    </r>
  </si>
  <si>
    <r>
      <t>n</t>
    </r>
    <r>
      <rPr>
        <b/>
        <vertAlign val="subscript"/>
        <sz val="12"/>
        <color theme="1"/>
        <rFont val="Times New Roman"/>
        <family val="1"/>
        <charset val="204"/>
      </rPr>
      <t>p</t>
    </r>
    <r>
      <rPr>
        <sz val="12"/>
        <color theme="1"/>
        <rFont val="Times New Roman"/>
        <family val="1"/>
        <charset val="204"/>
      </rPr>
      <t>, – numărul probelor de apă prelevate, din reţelele publice de distribuţie a apei se stabileşte în conformitate cu legislaţia Republicii Moldova.</t>
    </r>
  </si>
  <si>
    <r>
      <t xml:space="preserve">Consumul tehnologic de apă utilizată la spălatul, dezinfectarea rezervoarelor, </t>
    </r>
    <r>
      <rPr>
        <b/>
        <sz val="12"/>
        <color theme="1"/>
        <rFont val="Times New Roman"/>
        <family val="1"/>
        <charset val="204"/>
      </rPr>
      <t>V</t>
    </r>
    <r>
      <rPr>
        <b/>
        <vertAlign val="subscript"/>
        <sz val="12"/>
        <color theme="1"/>
        <rFont val="Times New Roman"/>
        <family val="1"/>
        <charset val="204"/>
      </rPr>
      <t>sp./dz.rz/bz.</t>
    </r>
    <r>
      <rPr>
        <sz val="12"/>
        <color theme="1"/>
        <rFont val="Times New Roman"/>
        <family val="1"/>
        <charset val="204"/>
      </rPr>
      <t xml:space="preserve"> se determină conform formulei (11) din punctul 25 al prezentului Regulament.</t>
    </r>
  </si>
  <si>
    <r>
      <t xml:space="preserve">30. </t>
    </r>
    <r>
      <rPr>
        <sz val="12"/>
        <color theme="1"/>
        <rFont val="Times New Roman"/>
        <family val="1"/>
        <charset val="204"/>
      </rPr>
      <t xml:space="preserve">Consumul sumar de apă pentru necesităţile antiincendiare, </t>
    </r>
    <r>
      <rPr>
        <b/>
        <sz val="12"/>
        <color theme="1"/>
        <rFont val="Times New Roman"/>
        <family val="1"/>
        <charset val="204"/>
      </rPr>
      <t>V</t>
    </r>
    <r>
      <rPr>
        <b/>
        <vertAlign val="subscript"/>
        <sz val="12"/>
        <color theme="1"/>
        <rFont val="Times New Roman"/>
        <family val="1"/>
        <charset val="204"/>
      </rPr>
      <t>smr.antiincend</t>
    </r>
    <r>
      <rPr>
        <vertAlign val="subscript"/>
        <sz val="12"/>
        <color theme="1"/>
        <rFont val="Times New Roman"/>
        <family val="1"/>
        <charset val="204"/>
      </rPr>
      <t>.</t>
    </r>
    <r>
      <rPr>
        <sz val="12"/>
        <color theme="1"/>
        <rFont val="Times New Roman"/>
        <family val="1"/>
        <charset val="204"/>
      </rPr>
      <t>, se determină conform formulei:</t>
    </r>
  </si>
  <si>
    <r>
      <t>V</t>
    </r>
    <r>
      <rPr>
        <b/>
        <vertAlign val="subscript"/>
        <sz val="12"/>
        <color theme="1"/>
        <rFont val="Times New Roman"/>
        <family val="1"/>
        <charset val="204"/>
      </rPr>
      <t xml:space="preserve">incend. </t>
    </r>
    <r>
      <rPr>
        <b/>
        <sz val="12"/>
        <color theme="1"/>
        <rFont val="Times New Roman"/>
        <family val="1"/>
        <charset val="204"/>
      </rPr>
      <t>= 3,6 ∙ q ∙ n ∙ t</t>
    </r>
    <r>
      <rPr>
        <b/>
        <vertAlign val="subscript"/>
        <sz val="12"/>
        <color theme="1"/>
        <rFont val="Times New Roman"/>
        <family val="1"/>
        <charset val="204"/>
      </rPr>
      <t>fn</t>
    </r>
    <r>
      <rPr>
        <sz val="12"/>
        <color theme="1"/>
        <rFont val="Times New Roman"/>
        <family val="1"/>
        <charset val="204"/>
      </rPr>
      <t xml:space="preserve"> , m</t>
    </r>
    <r>
      <rPr>
        <vertAlign val="superscript"/>
        <sz val="12"/>
        <color theme="1"/>
        <rFont val="Times New Roman"/>
        <family val="1"/>
        <charset val="204"/>
      </rPr>
      <t>3</t>
    </r>
    <r>
      <rPr>
        <sz val="12"/>
        <color theme="1"/>
        <rFont val="Times New Roman"/>
        <family val="1"/>
        <charset val="204"/>
      </rPr>
      <t>, (21)</t>
    </r>
  </si>
  <si>
    <r>
      <t>q</t>
    </r>
    <r>
      <rPr>
        <sz val="12"/>
        <color theme="1"/>
        <rFont val="Times New Roman"/>
        <family val="1"/>
        <charset val="204"/>
      </rPr>
      <t xml:space="preserve"> – consumul normativ de apă ce revine unui ajutaj conectat prin hidrant, l/sec;</t>
    </r>
  </si>
  <si>
    <r>
      <t xml:space="preserve">n </t>
    </r>
    <r>
      <rPr>
        <sz val="12"/>
        <color theme="1"/>
        <rFont val="Times New Roman"/>
        <family val="1"/>
        <charset val="204"/>
      </rPr>
      <t>– numărul de hidranţi cu conectare directă a furtunului în procesul de lichidare a incendiului;</t>
    </r>
  </si>
  <si>
    <r>
      <t>t</t>
    </r>
    <r>
      <rPr>
        <b/>
        <vertAlign val="subscript"/>
        <sz val="12"/>
        <color theme="1"/>
        <rFont val="Times New Roman"/>
        <family val="1"/>
        <charset val="204"/>
      </rPr>
      <t>fn</t>
    </r>
    <r>
      <rPr>
        <sz val="12"/>
        <color theme="1"/>
        <rFont val="Times New Roman"/>
        <family val="1"/>
        <charset val="204"/>
      </rPr>
      <t xml:space="preserve"> – durata de timp de funcţionare a hidrantului cu conectare directă a furtunului în procesul de lichidare a incendiului, ore.</t>
    </r>
  </si>
  <si>
    <r>
      <t>q</t>
    </r>
    <r>
      <rPr>
        <sz val="12"/>
        <color theme="1"/>
        <rFont val="Times New Roman"/>
        <family val="1"/>
        <charset val="204"/>
      </rPr>
      <t xml:space="preserve"> – consumul normativ de apă ce revine unui hidrant, la conectarea directă a furtunului se stabileşte 15 l/sec;</t>
    </r>
  </si>
  <si>
    <r>
      <t>n</t>
    </r>
    <r>
      <rPr>
        <sz val="12"/>
        <color theme="1"/>
        <rFont val="Times New Roman"/>
        <family val="1"/>
        <charset val="204"/>
      </rPr>
      <t xml:space="preserve"> – numărul de hidranţi cu conectare directă a furtunului în procesul de lichidare a incendiului se stabileşte conform datelor prezentate de Serviciul Protecţiei Civile şi Situaţii Excepţionale ale Ministerul Afacerilor Interne, conform schemei tehnice a sistemului public de alimentare cu apă;</t>
    </r>
  </si>
  <si>
    <r>
      <t>t</t>
    </r>
    <r>
      <rPr>
        <b/>
        <vertAlign val="subscript"/>
        <sz val="12"/>
        <color theme="1"/>
        <rFont val="Times New Roman"/>
        <family val="1"/>
        <charset val="204"/>
      </rPr>
      <t>fn</t>
    </r>
    <r>
      <rPr>
        <sz val="12"/>
        <color theme="1"/>
        <rFont val="Times New Roman"/>
        <family val="1"/>
        <charset val="204"/>
      </rPr>
      <t xml:space="preserve"> – perioada de funcţionare reală a hidrantului se stabileşte în conformitate cu datele prezentate de Serviciul Protecţiei Civile şi Situaţii Excepţionale ale Ministerului Afacerilor Interne (cu datele din actele de lichidare a incendiului).</t>
    </r>
  </si>
  <si>
    <t>b) consumul tehnologic de apă pentru procesele de verificare tehnică a hidranţilor se determină conform formulei:</t>
  </si>
  <si>
    <r>
      <t>V</t>
    </r>
    <r>
      <rPr>
        <b/>
        <vertAlign val="subscript"/>
        <sz val="12"/>
        <color theme="1"/>
        <rFont val="Times New Roman"/>
        <family val="1"/>
        <charset val="204"/>
      </rPr>
      <t xml:space="preserve">tst.hidr. </t>
    </r>
    <r>
      <rPr>
        <b/>
        <sz val="12"/>
        <color theme="1"/>
        <rFont val="Times New Roman"/>
        <family val="1"/>
        <charset val="204"/>
      </rPr>
      <t>= 3,6 ∙ q ∙ n ∙ t</t>
    </r>
    <r>
      <rPr>
        <b/>
        <vertAlign val="subscript"/>
        <sz val="12"/>
        <color theme="1"/>
        <rFont val="Times New Roman"/>
        <family val="1"/>
        <charset val="204"/>
      </rPr>
      <t>vf</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(22)</t>
    </r>
  </si>
  <si>
    <r>
      <t>q</t>
    </r>
    <r>
      <rPr>
        <sz val="12"/>
        <color theme="1"/>
        <rFont val="Times New Roman"/>
        <family val="1"/>
        <charset val="204"/>
      </rPr>
      <t xml:space="preserve"> – consumul normativ de apă ce revine unui hidrant, la conectarea directă a furtunului, l/sec;</t>
    </r>
  </si>
  <si>
    <r>
      <t xml:space="preserve">n </t>
    </r>
    <r>
      <rPr>
        <sz val="12"/>
        <color theme="1"/>
        <rFont val="Times New Roman"/>
        <family val="1"/>
        <charset val="204"/>
      </rPr>
      <t>– numărul de hidranţi expuşi procesului de verificare tehnică, unităţi;</t>
    </r>
  </si>
  <si>
    <r>
      <t>t</t>
    </r>
    <r>
      <rPr>
        <b/>
        <vertAlign val="subscript"/>
        <sz val="12"/>
        <color theme="1"/>
        <rFont val="Times New Roman"/>
        <family val="1"/>
        <charset val="204"/>
      </rPr>
      <t>v.h</t>
    </r>
    <r>
      <rPr>
        <sz val="12"/>
        <color theme="1"/>
        <rFont val="Times New Roman"/>
        <family val="1"/>
        <charset val="204"/>
      </rPr>
      <t xml:space="preserve"> – durata de timp de verificare tehnică a hidrantului, ore.</t>
    </r>
  </si>
  <si>
    <r>
      <t xml:space="preserve">q </t>
    </r>
    <r>
      <rPr>
        <sz val="12"/>
        <color theme="1"/>
        <rFont val="Times New Roman"/>
        <family val="1"/>
        <charset val="204"/>
      </rPr>
      <t>– consumul normativ de apă ce revine unui hidrant, la conectarea directă a furtunului, se stabileşte – 15 l/sec;</t>
    </r>
  </si>
  <si>
    <r>
      <t xml:space="preserve">n </t>
    </r>
    <r>
      <rPr>
        <sz val="12"/>
        <color theme="1"/>
        <rFont val="Times New Roman"/>
        <family val="1"/>
        <charset val="204"/>
      </rPr>
      <t>– numărul de hidranţi expuşi procesului de verificare tehnică, se determină conform schemei tehnice a sistemului public de alimentare cu apă, unităţi;</t>
    </r>
  </si>
  <si>
    <r>
      <t>t</t>
    </r>
    <r>
      <rPr>
        <b/>
        <vertAlign val="subscript"/>
        <sz val="12"/>
        <color theme="1"/>
        <rFont val="Times New Roman"/>
        <family val="1"/>
        <charset val="204"/>
      </rPr>
      <t>v.h.</t>
    </r>
    <r>
      <rPr>
        <sz val="12"/>
        <color theme="1"/>
        <rFont val="Times New Roman"/>
        <family val="1"/>
        <charset val="204"/>
      </rPr>
      <t xml:space="preserve"> – durata de timp de verificare tehnică a hidrantului se stabileşte – 0,03 ore.</t>
    </r>
  </si>
  <si>
    <t>- În cazul existenţei contoarelor, se utilizează valoarea efectivă a volumului de apă înregistrată de către contoare, dar care nu va fi mai mare decât volumul de apă ce se obţine conform calculelor.</t>
  </si>
  <si>
    <t>- Volumul de apă destinat pentru necesităţile serviciilor antiincendiare în localităţile urbane, rurale se reglementează de către operator, Serviciul Protecţiei Civile şi Situaţii Excepţionale al Ministerului Afacerilor Interne şi administraţia publică locală în conformitate cu Regulamentul cu privire la serviciul public de alimentare cu apă şi de canalizare.</t>
  </si>
  <si>
    <r>
      <t xml:space="preserve">31. </t>
    </r>
    <r>
      <rPr>
        <sz val="12"/>
        <color theme="1"/>
        <rFont val="Times New Roman"/>
        <family val="1"/>
        <charset val="204"/>
      </rPr>
      <t xml:space="preserve">Consumul de apă pentru necesităţile gospodăreşti ale operatorului, care furnizează serviciul public de alimentare cu apă şi de canalizare, </t>
    </r>
    <r>
      <rPr>
        <b/>
        <sz val="12"/>
        <color theme="1"/>
        <rFont val="Times New Roman"/>
        <family val="1"/>
        <charset val="204"/>
      </rPr>
      <t>Vn.g.opr.</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se determină în funcţie de numărul de angajaţi ai operatorului, numărul zilelor de lucru ale angajaţilor, numărul utilajelor tehnice (autocamioane, automobile aflate în uz), suprafaţă încăperilor de muncă la sectoare.</t>
    </r>
  </si>
  <si>
    <t>- în cazul existenţei contoarelor se utilizează valoarea efectivă a volumului de apă pentru necesităţile gospodăreşti, înregistrată conform indicilor contorului, dar care nu va fi mai mare decât volumul de apă ce se obţine conform calculelor.</t>
  </si>
  <si>
    <r>
      <t xml:space="preserve">32. </t>
    </r>
    <r>
      <rPr>
        <sz val="12"/>
        <color theme="1"/>
        <rFont val="Times New Roman"/>
        <family val="1"/>
        <charset val="204"/>
      </rPr>
      <t xml:space="preserve">Consumul tehnologic sumar de apă în sistemul public de canalizare, </t>
    </r>
    <r>
      <rPr>
        <b/>
        <sz val="12"/>
        <color theme="1"/>
        <rFont val="Times New Roman"/>
        <family val="1"/>
        <charset val="204"/>
      </rPr>
      <t>V</t>
    </r>
    <r>
      <rPr>
        <b/>
        <vertAlign val="subscript"/>
        <sz val="12"/>
        <color theme="1"/>
        <rFont val="Times New Roman"/>
        <family val="1"/>
        <charset val="204"/>
      </rPr>
      <t>c.t. s.cnl.</t>
    </r>
    <r>
      <rPr>
        <sz val="12"/>
        <color theme="1"/>
        <rFont val="Times New Roman"/>
        <family val="1"/>
        <charset val="204"/>
      </rPr>
      <t>, se determină conform formulei:</t>
    </r>
  </si>
  <si>
    <r>
      <t>V</t>
    </r>
    <r>
      <rPr>
        <b/>
        <vertAlign val="subscript"/>
        <sz val="12"/>
        <color theme="1"/>
        <rFont val="Times New Roman"/>
        <family val="1"/>
        <charset val="204"/>
      </rPr>
      <t xml:space="preserve">sp.grt. </t>
    </r>
    <r>
      <rPr>
        <sz val="12"/>
        <color theme="1"/>
        <rFont val="Times New Roman"/>
        <family val="1"/>
        <charset val="204"/>
      </rPr>
      <t>– volumul de apă utilizat în procesul de spălare a grătarelor („subsolului” secţiei de pompare</t>
    </r>
    <r>
      <rPr>
        <i/>
        <sz val="12"/>
        <color theme="1"/>
        <rFont val="Times New Roman"/>
        <family val="1"/>
        <charset val="204"/>
      </rPr>
      <t>)</t>
    </r>
    <r>
      <rPr>
        <sz val="12"/>
        <color theme="1"/>
        <rFont val="Times New Roman"/>
        <family val="1"/>
        <charset val="204"/>
      </rPr>
      <t xml:space="preserve"> se determină conform formulei:</t>
    </r>
  </si>
  <si>
    <r>
      <t>V</t>
    </r>
    <r>
      <rPr>
        <b/>
        <vertAlign val="subscript"/>
        <sz val="12"/>
        <color theme="1"/>
        <rFont val="Times New Roman"/>
        <family val="1"/>
        <charset val="204"/>
      </rPr>
      <t xml:space="preserve">sp.grt. </t>
    </r>
    <r>
      <rPr>
        <b/>
        <sz val="12"/>
        <color theme="1"/>
        <rFont val="Times New Roman"/>
        <family val="1"/>
        <charset val="204"/>
      </rPr>
      <t>= s ∙ t ∙ n ∙ q/1000 ∙ 365,</t>
    </r>
    <r>
      <rPr>
        <sz val="12"/>
        <color theme="1"/>
        <rFont val="Times New Roman"/>
        <family val="1"/>
        <charset val="204"/>
      </rPr>
      <t xml:space="preserve"> m</t>
    </r>
    <r>
      <rPr>
        <vertAlign val="superscript"/>
        <sz val="12"/>
        <color theme="1"/>
        <rFont val="Times New Roman"/>
        <family val="1"/>
        <charset val="204"/>
      </rPr>
      <t>3</t>
    </r>
    <r>
      <rPr>
        <sz val="12"/>
        <color theme="1"/>
        <rFont val="Times New Roman"/>
        <family val="1"/>
        <charset val="204"/>
      </rPr>
      <t>, (24)</t>
    </r>
  </si>
  <si>
    <r>
      <t xml:space="preserve">s </t>
    </r>
    <r>
      <rPr>
        <sz val="12"/>
        <color theme="1"/>
        <rFont val="Times New Roman"/>
        <family val="1"/>
        <charset val="204"/>
      </rPr>
      <t>– suprafaţa secţiei de grătare (suprafaţa „subsolului” secţiei de pompare), m</t>
    </r>
    <r>
      <rPr>
        <vertAlign val="superscript"/>
        <sz val="12"/>
        <color theme="1"/>
        <rFont val="Times New Roman"/>
        <family val="1"/>
        <charset val="204"/>
      </rPr>
      <t>2</t>
    </r>
    <r>
      <rPr>
        <sz val="12"/>
        <color theme="1"/>
        <rFont val="Times New Roman"/>
        <family val="1"/>
        <charset val="204"/>
      </rPr>
      <t xml:space="preserve"> de suprafaţă;</t>
    </r>
  </si>
  <si>
    <r>
      <t xml:space="preserve">t </t>
    </r>
    <r>
      <rPr>
        <sz val="12"/>
        <color theme="1"/>
        <rFont val="Times New Roman"/>
        <family val="1"/>
        <charset val="204"/>
      </rPr>
      <t>– durata de timp a spălării 1 m</t>
    </r>
    <r>
      <rPr>
        <vertAlign val="superscript"/>
        <sz val="12"/>
        <color theme="1"/>
        <rFont val="Times New Roman"/>
        <family val="1"/>
        <charset val="204"/>
      </rPr>
      <t>2</t>
    </r>
    <r>
      <rPr>
        <sz val="12"/>
        <color theme="1"/>
        <rFont val="Times New Roman"/>
        <family val="1"/>
        <charset val="204"/>
      </rPr>
      <t xml:space="preserve"> de suprafaţă, secunde;</t>
    </r>
  </si>
  <si>
    <r>
      <t>n</t>
    </r>
    <r>
      <rPr>
        <sz val="12"/>
        <color theme="1"/>
        <rFont val="Times New Roman"/>
        <family val="1"/>
        <charset val="204"/>
      </rPr>
      <t xml:space="preserve"> – numărul de spălări în decurs de 24 de ore;</t>
    </r>
  </si>
  <si>
    <r>
      <t>q</t>
    </r>
    <r>
      <rPr>
        <sz val="12"/>
        <color theme="1"/>
        <rFont val="Times New Roman"/>
        <family val="1"/>
        <charset val="204"/>
      </rPr>
      <t xml:space="preserve"> – debitul jetului de apă, l/(s ∙ m</t>
    </r>
    <r>
      <rPr>
        <vertAlign val="superscript"/>
        <sz val="12"/>
        <color theme="1"/>
        <rFont val="Times New Roman"/>
        <family val="1"/>
        <charset val="204"/>
      </rPr>
      <t>2</t>
    </r>
    <r>
      <rPr>
        <sz val="12"/>
        <color theme="1"/>
        <rFont val="Times New Roman"/>
        <family val="1"/>
        <charset val="204"/>
      </rPr>
      <t>).</t>
    </r>
  </si>
  <si>
    <r>
      <t>s</t>
    </r>
    <r>
      <rPr>
        <sz val="12"/>
        <color theme="1"/>
        <rFont val="Times New Roman"/>
        <family val="1"/>
        <charset val="204"/>
      </rPr>
      <t xml:space="preserve"> – suprafaţa secţiei de grătare (suprafaţa „subsolului” secţiei de pompare) se determină conform datelor tehnice ale instalaţiei;</t>
    </r>
  </si>
  <si>
    <r>
      <t xml:space="preserve">t </t>
    </r>
    <r>
      <rPr>
        <sz val="12"/>
        <color theme="1"/>
        <rFont val="Times New Roman"/>
        <family val="1"/>
        <charset val="204"/>
      </rPr>
      <t>– durata de timp a spălării, se stabileşte 12 secunde;</t>
    </r>
  </si>
  <si>
    <r>
      <t>n</t>
    </r>
    <r>
      <rPr>
        <sz val="12"/>
        <color theme="1"/>
        <rFont val="Times New Roman"/>
        <family val="1"/>
        <charset val="204"/>
      </rPr>
      <t xml:space="preserve"> – numărul de spălări, în decurs de 24 de ore se stabileşte una dată;</t>
    </r>
  </si>
  <si>
    <r>
      <t xml:space="preserve">q </t>
    </r>
    <r>
      <rPr>
        <sz val="12"/>
        <color theme="1"/>
        <rFont val="Times New Roman"/>
        <family val="1"/>
        <charset val="204"/>
      </rPr>
      <t>– debitul jetului de apă, se stabileşte egal cu 2 l/(s∙m</t>
    </r>
    <r>
      <rPr>
        <vertAlign val="superscript"/>
        <sz val="12"/>
        <color theme="1"/>
        <rFont val="Times New Roman"/>
        <family val="1"/>
        <charset val="204"/>
      </rPr>
      <t>2</t>
    </r>
    <r>
      <rPr>
        <sz val="12"/>
        <color theme="1"/>
        <rFont val="Times New Roman"/>
        <family val="1"/>
        <charset val="204"/>
      </rPr>
      <t>).</t>
    </r>
  </si>
  <si>
    <r>
      <t>Volumul de apă utilizat în procesul de tratare a nămolului,</t>
    </r>
    <r>
      <rPr>
        <b/>
        <sz val="12"/>
        <color theme="1"/>
        <rFont val="Times New Roman"/>
        <family val="1"/>
        <charset val="204"/>
      </rPr>
      <t xml:space="preserve"> V</t>
    </r>
    <r>
      <rPr>
        <b/>
        <vertAlign val="subscript"/>
        <sz val="12"/>
        <color theme="1"/>
        <rFont val="Times New Roman"/>
        <family val="1"/>
        <charset val="204"/>
      </rPr>
      <t>tr.nm.</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se determină conform formulei:</t>
    </r>
  </si>
  <si>
    <r>
      <t>V</t>
    </r>
    <r>
      <rPr>
        <b/>
        <vertAlign val="subscript"/>
        <sz val="12"/>
        <color theme="1"/>
        <rFont val="Times New Roman"/>
        <family val="1"/>
        <charset val="204"/>
      </rPr>
      <t>tr.nm.</t>
    </r>
    <r>
      <rPr>
        <sz val="12"/>
        <color theme="1"/>
        <rFont val="Times New Roman"/>
        <family val="1"/>
        <charset val="204"/>
      </rPr>
      <t xml:space="preserve"> </t>
    </r>
    <r>
      <rPr>
        <b/>
        <sz val="12"/>
        <color theme="1"/>
        <rFont val="Times New Roman"/>
        <family val="1"/>
        <charset val="204"/>
      </rPr>
      <t>= Q</t>
    </r>
    <r>
      <rPr>
        <b/>
        <vertAlign val="subscript"/>
        <sz val="12"/>
        <color theme="1"/>
        <rFont val="Times New Roman"/>
        <family val="1"/>
        <charset val="204"/>
      </rPr>
      <t>s.u.</t>
    </r>
    <r>
      <rPr>
        <b/>
        <sz val="12"/>
        <color theme="1"/>
        <rFont val="Times New Roman"/>
        <family val="1"/>
        <charset val="204"/>
      </rPr>
      <t xml:space="preserve"> ∙ ∑q,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(25)</t>
    </r>
  </si>
  <si>
    <r>
      <t>Q</t>
    </r>
    <r>
      <rPr>
        <b/>
        <vertAlign val="subscript"/>
        <sz val="12"/>
        <color theme="1"/>
        <rFont val="Times New Roman"/>
        <family val="1"/>
        <charset val="204"/>
      </rPr>
      <t>s.u.</t>
    </r>
    <r>
      <rPr>
        <sz val="12"/>
        <color theme="1"/>
        <rFont val="Times New Roman"/>
        <family val="1"/>
        <charset val="204"/>
      </rPr>
      <t xml:space="preserve"> – cantitatea de substanţă uscată destinată pentru tratare, tonă;</t>
    </r>
  </si>
  <si>
    <r>
      <t>q</t>
    </r>
    <r>
      <rPr>
        <sz val="12"/>
        <color theme="1"/>
        <rFont val="Times New Roman"/>
        <family val="1"/>
        <charset val="204"/>
      </rPr>
      <t xml:space="preserve"> – consumul de apă utilizat la pregătirea soluţiei (floculant) pentru un proces tehnologic de deshidratare a nămolului, m</t>
    </r>
    <r>
      <rPr>
        <vertAlign val="superscript"/>
        <sz val="12"/>
        <color theme="1"/>
        <rFont val="Times New Roman"/>
        <family val="1"/>
        <charset val="204"/>
      </rPr>
      <t>3</t>
    </r>
    <r>
      <rPr>
        <sz val="12"/>
        <color theme="1"/>
        <rFont val="Times New Roman"/>
        <family val="1"/>
        <charset val="204"/>
      </rPr>
      <t xml:space="preserve">/t substanţă uscată </t>
    </r>
    <r>
      <rPr>
        <b/>
        <sz val="12"/>
        <color theme="1"/>
        <rFont val="Times New Roman"/>
        <family val="1"/>
        <charset val="204"/>
      </rPr>
      <t>(Q</t>
    </r>
    <r>
      <rPr>
        <b/>
        <vertAlign val="subscript"/>
        <sz val="12"/>
        <color theme="1"/>
        <rFont val="Times New Roman"/>
        <family val="1"/>
        <charset val="204"/>
      </rPr>
      <t>s.u.</t>
    </r>
    <r>
      <rPr>
        <b/>
        <sz val="12"/>
        <color theme="1"/>
        <rFont val="Times New Roman"/>
        <family val="1"/>
        <charset val="204"/>
      </rPr>
      <t>)</t>
    </r>
    <r>
      <rPr>
        <sz val="12"/>
        <color theme="1"/>
        <rFont val="Times New Roman"/>
        <family val="1"/>
        <charset val="204"/>
      </rPr>
      <t>.</t>
    </r>
  </si>
  <si>
    <r>
      <t>Q</t>
    </r>
    <r>
      <rPr>
        <b/>
        <vertAlign val="subscript"/>
        <sz val="12"/>
        <color theme="1"/>
        <rFont val="Times New Roman"/>
        <family val="1"/>
        <charset val="204"/>
      </rPr>
      <t xml:space="preserve">s.u. </t>
    </r>
    <r>
      <rPr>
        <b/>
        <sz val="12"/>
        <color theme="1"/>
        <rFont val="Times New Roman"/>
        <family val="1"/>
        <charset val="204"/>
      </rPr>
      <t>= Q</t>
    </r>
    <r>
      <rPr>
        <b/>
        <vertAlign val="subscript"/>
        <sz val="12"/>
        <color theme="1"/>
        <rFont val="Times New Roman"/>
        <family val="1"/>
        <charset val="204"/>
      </rPr>
      <t>apă.uz.</t>
    </r>
    <r>
      <rPr>
        <b/>
        <sz val="12"/>
        <color theme="1"/>
        <rFont val="Times New Roman"/>
        <family val="1"/>
        <charset val="204"/>
      </rPr>
      <t xml:space="preserve"> ∙ (C</t>
    </r>
    <r>
      <rPr>
        <b/>
        <vertAlign val="subscript"/>
        <sz val="12"/>
        <color theme="1"/>
        <rFont val="Times New Roman"/>
        <family val="1"/>
        <charset val="204"/>
      </rPr>
      <t>inf.</t>
    </r>
    <r>
      <rPr>
        <b/>
        <sz val="12"/>
        <color theme="1"/>
        <rFont val="Times New Roman"/>
        <family val="1"/>
        <charset val="204"/>
      </rPr>
      <t xml:space="preserve"> – C</t>
    </r>
    <r>
      <rPr>
        <b/>
        <vertAlign val="subscript"/>
        <sz val="12"/>
        <color theme="1"/>
        <rFont val="Times New Roman"/>
        <family val="1"/>
        <charset val="204"/>
      </rPr>
      <t>efl.</t>
    </r>
    <r>
      <rPr>
        <b/>
        <sz val="12"/>
        <color theme="1"/>
        <rFont val="Times New Roman"/>
        <family val="1"/>
        <charset val="204"/>
      </rPr>
      <t xml:space="preserve">), </t>
    </r>
    <r>
      <rPr>
        <sz val="12"/>
        <color theme="1"/>
        <rFont val="Times New Roman"/>
        <family val="1"/>
        <charset val="204"/>
      </rPr>
      <t>t (tone), (26)</t>
    </r>
  </si>
  <si>
    <r>
      <t>C</t>
    </r>
    <r>
      <rPr>
        <b/>
        <vertAlign val="subscript"/>
        <sz val="12"/>
        <color theme="1"/>
        <rFont val="Times New Roman"/>
        <family val="1"/>
        <charset val="204"/>
      </rPr>
      <t>efl.</t>
    </r>
    <r>
      <rPr>
        <sz val="12"/>
        <color theme="1"/>
        <rFont val="Times New Roman"/>
        <family val="1"/>
        <charset val="204"/>
      </rPr>
      <t xml:space="preserve"> – concentraţia mg/l de impurităţi la un litru de apă uzată epurată (în efluent – la ieşirea din staţie), care se stabileşte conform rezultatelor investigaţiilor tehnologice ale laboratorului.</t>
    </r>
  </si>
  <si>
    <r>
      <t xml:space="preserve">q </t>
    </r>
    <r>
      <rPr>
        <sz val="12"/>
        <color theme="1"/>
        <rFont val="Times New Roman"/>
        <family val="1"/>
        <charset val="204"/>
      </rPr>
      <t xml:space="preserve">– consumul de apă utilizat la pregătirea soluţiei (floculant) pentru un proces tehnologic de deshidratare a nămolului constituie volumul de apă indicat în paşaportul tehnic al instalaţiei/ agregatului de pregătire a reactivelor la prelucrarea de substanţă uscată </t>
    </r>
    <r>
      <rPr>
        <b/>
        <sz val="12"/>
        <color theme="1"/>
        <rFont val="Times New Roman"/>
        <family val="1"/>
        <charset val="204"/>
      </rPr>
      <t>(Q</t>
    </r>
    <r>
      <rPr>
        <b/>
        <vertAlign val="subscript"/>
        <sz val="12"/>
        <color theme="1"/>
        <rFont val="Times New Roman"/>
        <family val="1"/>
        <charset val="204"/>
      </rPr>
      <t>s.u.</t>
    </r>
    <r>
      <rPr>
        <b/>
        <sz val="12"/>
        <color theme="1"/>
        <rFont val="Times New Roman"/>
        <family val="1"/>
        <charset val="204"/>
      </rPr>
      <t>);</t>
    </r>
  </si>
  <si>
    <r>
      <t>V</t>
    </r>
    <r>
      <rPr>
        <b/>
        <i/>
        <vertAlign val="subscript"/>
        <sz val="12"/>
        <color theme="1"/>
        <rFont val="Times New Roman"/>
        <family val="1"/>
        <charset val="204"/>
      </rPr>
      <t>lb.</t>
    </r>
    <r>
      <rPr>
        <i/>
        <sz val="12"/>
        <color theme="1"/>
        <rFont val="Times New Roman"/>
        <family val="1"/>
        <charset val="204"/>
      </rPr>
      <t xml:space="preserve"> </t>
    </r>
    <r>
      <rPr>
        <sz val="12"/>
        <color theme="1"/>
        <rFont val="Times New Roman"/>
        <family val="1"/>
        <charset val="204"/>
      </rPr>
      <t>–</t>
    </r>
    <r>
      <rPr>
        <i/>
        <sz val="12"/>
        <color theme="1"/>
        <rFont val="Times New Roman"/>
        <family val="1"/>
        <charset val="204"/>
      </rPr>
      <t xml:space="preserve"> </t>
    </r>
    <r>
      <rPr>
        <sz val="12"/>
        <color theme="1"/>
        <rFont val="Times New Roman"/>
        <family val="1"/>
        <charset val="204"/>
      </rPr>
      <t>volumul de apă utilizat pentru procesele tehnologice ale laboratorului se determină conform formulei (13) din punctul 27 al prezentului Regulament;</t>
    </r>
  </si>
  <si>
    <r>
      <t>V</t>
    </r>
    <r>
      <rPr>
        <b/>
        <i/>
        <vertAlign val="subscript"/>
        <sz val="12"/>
        <color theme="1"/>
        <rFont val="Times New Roman"/>
        <family val="1"/>
        <charset val="204"/>
      </rPr>
      <t>ds.r.cnl.</t>
    </r>
    <r>
      <rPr>
        <b/>
        <i/>
        <sz val="12"/>
        <color theme="1"/>
        <rFont val="Times New Roman"/>
        <family val="1"/>
        <charset val="204"/>
      </rPr>
      <t xml:space="preserve"> </t>
    </r>
    <r>
      <rPr>
        <sz val="12"/>
        <color theme="1"/>
        <rFont val="Times New Roman"/>
        <family val="1"/>
        <charset val="204"/>
      </rPr>
      <t>–</t>
    </r>
    <r>
      <rPr>
        <b/>
        <i/>
        <sz val="12"/>
        <color theme="1"/>
        <rFont val="Times New Roman"/>
        <family val="1"/>
        <charset val="204"/>
      </rPr>
      <t xml:space="preserve"> </t>
    </r>
    <r>
      <rPr>
        <sz val="12"/>
        <color theme="1"/>
        <rFont val="Times New Roman"/>
        <family val="1"/>
        <charset val="204"/>
      </rPr>
      <t>volumul de apă utilizat la procesele de desfundare a reţelelor publice de canalizare se determină conform datelor pentru perioada ultimilor 3 ani, în funcţie de numărul mediu de desfundări a reţelelor şi de volumul de apă consumat.</t>
    </r>
  </si>
  <si>
    <t>Subsecţiunea II</t>
  </si>
  <si>
    <t>Pierderi de apă</t>
  </si>
  <si>
    <r>
      <t xml:space="preserve">33. </t>
    </r>
    <r>
      <rPr>
        <sz val="12"/>
        <color theme="1"/>
        <rFont val="Times New Roman"/>
        <family val="1"/>
        <charset val="204"/>
      </rPr>
      <t xml:space="preserve">Pierderile sumare de apă la furnizarea serviciului public de alimentare cu apă şi de canalizare, </t>
    </r>
    <r>
      <rPr>
        <b/>
        <sz val="12"/>
        <color theme="1"/>
        <rFont val="Times New Roman"/>
        <family val="1"/>
        <charset val="204"/>
      </rPr>
      <t>V</t>
    </r>
    <r>
      <rPr>
        <b/>
        <vertAlign val="subscript"/>
        <sz val="12"/>
        <color theme="1"/>
        <rFont val="Times New Roman"/>
        <family val="1"/>
        <charset val="204"/>
      </rPr>
      <t>pr.a.sum.</t>
    </r>
    <r>
      <rPr>
        <sz val="12"/>
        <color theme="1"/>
        <rFont val="Times New Roman"/>
        <family val="1"/>
        <charset val="204"/>
      </rPr>
      <t>, se determină conform formulei:</t>
    </r>
  </si>
  <si>
    <r>
      <t>V</t>
    </r>
    <r>
      <rPr>
        <b/>
        <vertAlign val="subscript"/>
        <sz val="12"/>
        <color theme="1"/>
        <rFont val="Times New Roman"/>
        <family val="1"/>
        <charset val="204"/>
      </rPr>
      <t>pr.a.sum.</t>
    </r>
    <r>
      <rPr>
        <b/>
        <sz val="12"/>
        <color theme="1"/>
        <rFont val="Times New Roman"/>
        <family val="1"/>
        <charset val="204"/>
      </rPr>
      <t xml:space="preserve"> = V</t>
    </r>
    <r>
      <rPr>
        <b/>
        <vertAlign val="subscript"/>
        <sz val="12"/>
        <color theme="1"/>
        <rFont val="Times New Roman"/>
        <family val="1"/>
        <charset val="204"/>
      </rPr>
      <t xml:space="preserve">st.tr.rz/bz. </t>
    </r>
    <r>
      <rPr>
        <b/>
        <sz val="12"/>
        <color theme="1"/>
        <rFont val="Times New Roman"/>
        <family val="1"/>
        <charset val="204"/>
      </rPr>
      <t>+ V</t>
    </r>
    <r>
      <rPr>
        <b/>
        <vertAlign val="subscript"/>
        <sz val="12"/>
        <color theme="1"/>
        <rFont val="Times New Roman"/>
        <family val="1"/>
        <charset val="204"/>
      </rPr>
      <t xml:space="preserve">pr.r.t/d.t, </t>
    </r>
    <r>
      <rPr>
        <sz val="12"/>
        <color theme="1"/>
        <rFont val="Times New Roman"/>
        <family val="1"/>
        <charset val="204"/>
      </rPr>
      <t>m</t>
    </r>
    <r>
      <rPr>
        <vertAlign val="superscript"/>
        <sz val="12"/>
        <color theme="1"/>
        <rFont val="Times New Roman"/>
        <family val="1"/>
        <charset val="204"/>
      </rPr>
      <t>3</t>
    </r>
    <r>
      <rPr>
        <b/>
        <sz val="12"/>
        <color theme="1"/>
        <rFont val="Times New Roman"/>
        <family val="1"/>
        <charset val="204"/>
      </rPr>
      <t>,</t>
    </r>
    <r>
      <rPr>
        <sz val="12"/>
        <color theme="1"/>
        <rFont val="Times New Roman"/>
        <family val="1"/>
        <charset val="204"/>
      </rPr>
      <t xml:space="preserve"> (27)</t>
    </r>
  </si>
  <si>
    <r>
      <t>V</t>
    </r>
    <r>
      <rPr>
        <b/>
        <vertAlign val="subscript"/>
        <sz val="12"/>
        <color theme="1"/>
        <rFont val="Times New Roman"/>
        <family val="1"/>
        <charset val="204"/>
      </rPr>
      <t xml:space="preserve">st.tr.rz/bz.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pierderile de apă la staţiile de tratare a apei se determină conform formulei (28) din punctul 34 al prezentului Regulament;</t>
    </r>
  </si>
  <si>
    <r>
      <t>V</t>
    </r>
    <r>
      <rPr>
        <b/>
        <vertAlign val="subscript"/>
        <sz val="12"/>
        <color theme="1"/>
        <rFont val="Times New Roman"/>
        <family val="1"/>
        <charset val="204"/>
      </rPr>
      <t>pr.r.t/d.t.</t>
    </r>
    <r>
      <rPr>
        <sz val="12"/>
        <color theme="1"/>
        <rFont val="Times New Roman"/>
        <family val="1"/>
        <charset val="204"/>
      </rPr>
      <t xml:space="preserve"> – pierderile de apă la transportul şi distribuţia apei prin reţelele publice de transport, de distribuţie a apei se determină conform formulei (29) din punctul 35 al prezentului Regulament.</t>
    </r>
  </si>
  <si>
    <r>
      <t>V</t>
    </r>
    <r>
      <rPr>
        <b/>
        <vertAlign val="subscript"/>
        <sz val="12"/>
        <color theme="1"/>
        <rFont val="Times New Roman"/>
        <family val="1"/>
        <charset val="204"/>
      </rPr>
      <t>st.trt.rz/bz.</t>
    </r>
    <r>
      <rPr>
        <b/>
        <sz val="12"/>
        <color theme="1"/>
        <rFont val="Times New Roman"/>
        <family val="1"/>
        <charset val="204"/>
      </rPr>
      <t xml:space="preserve"> = 0,001 ∙ S</t>
    </r>
    <r>
      <rPr>
        <b/>
        <vertAlign val="subscript"/>
        <sz val="12"/>
        <color theme="1"/>
        <rFont val="Times New Roman"/>
        <family val="1"/>
        <charset val="204"/>
      </rPr>
      <t>umectată</t>
    </r>
    <r>
      <rPr>
        <b/>
        <sz val="12"/>
        <color theme="1"/>
        <rFont val="Times New Roman"/>
        <family val="1"/>
        <charset val="204"/>
      </rPr>
      <t xml:space="preserve"> ∙ q</t>
    </r>
    <r>
      <rPr>
        <b/>
        <vertAlign val="subscript"/>
        <sz val="12"/>
        <color theme="1"/>
        <rFont val="Times New Roman"/>
        <family val="1"/>
        <charset val="204"/>
      </rPr>
      <t>scurgere</t>
    </r>
    <r>
      <rPr>
        <b/>
        <sz val="12"/>
        <color theme="1"/>
        <rFont val="Times New Roman"/>
        <family val="1"/>
        <charset val="204"/>
      </rPr>
      <t xml:space="preserve"> ∙ 365,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(28)</t>
    </r>
  </si>
  <si>
    <r>
      <t>S</t>
    </r>
    <r>
      <rPr>
        <b/>
        <vertAlign val="subscript"/>
        <sz val="12"/>
        <color theme="1"/>
        <rFont val="Times New Roman"/>
        <family val="1"/>
        <charset val="204"/>
      </rPr>
      <t>umectată</t>
    </r>
    <r>
      <rPr>
        <sz val="12"/>
        <color theme="1"/>
        <rFont val="Times New Roman"/>
        <family val="1"/>
        <charset val="204"/>
      </rPr>
      <t xml:space="preserve"> – suprafaţa totală umectată a rezervoarelor/bazinelor, m</t>
    </r>
    <r>
      <rPr>
        <vertAlign val="superscript"/>
        <sz val="12"/>
        <color theme="1"/>
        <rFont val="Times New Roman"/>
        <family val="1"/>
        <charset val="204"/>
      </rPr>
      <t>2</t>
    </r>
    <r>
      <rPr>
        <sz val="12"/>
        <color theme="1"/>
        <rFont val="Times New Roman"/>
        <family val="1"/>
        <charset val="204"/>
      </rPr>
      <t xml:space="preserve"> de suprafaţă;</t>
    </r>
  </si>
  <si>
    <r>
      <t>q</t>
    </r>
    <r>
      <rPr>
        <b/>
        <vertAlign val="subscript"/>
        <sz val="12"/>
        <color theme="1"/>
        <rFont val="Times New Roman"/>
        <family val="1"/>
        <charset val="204"/>
      </rPr>
      <t>scurgere</t>
    </r>
    <r>
      <rPr>
        <sz val="12"/>
        <color theme="1"/>
        <rFont val="Times New Roman"/>
        <family val="1"/>
        <charset val="204"/>
      </rPr>
      <t xml:space="preserve"> – cantitatea scurgerii de apă exfiltrată la 1 m</t>
    </r>
    <r>
      <rPr>
        <vertAlign val="superscript"/>
        <sz val="12"/>
        <color theme="1"/>
        <rFont val="Times New Roman"/>
        <family val="1"/>
        <charset val="204"/>
      </rPr>
      <t xml:space="preserve">2 </t>
    </r>
    <r>
      <rPr>
        <sz val="12"/>
        <color theme="1"/>
        <rFont val="Times New Roman"/>
        <family val="1"/>
        <charset val="204"/>
      </rPr>
      <t>de suprafaţă umectată în 24 ore;</t>
    </r>
  </si>
  <si>
    <r>
      <t>365</t>
    </r>
    <r>
      <rPr>
        <i/>
        <sz val="12"/>
        <color theme="1"/>
        <rFont val="Times New Roman"/>
        <family val="1"/>
        <charset val="204"/>
      </rPr>
      <t xml:space="preserve"> – </t>
    </r>
    <r>
      <rPr>
        <sz val="12"/>
        <color theme="1"/>
        <rFont val="Times New Roman"/>
        <family val="1"/>
        <charset val="204"/>
      </rPr>
      <t>perioada de calcul, zile.</t>
    </r>
  </si>
  <si>
    <r>
      <t>q</t>
    </r>
    <r>
      <rPr>
        <b/>
        <vertAlign val="subscript"/>
        <sz val="12"/>
        <color theme="1"/>
        <rFont val="Times New Roman"/>
        <family val="1"/>
        <charset val="204"/>
      </rPr>
      <t xml:space="preserve">scurgere </t>
    </r>
    <r>
      <rPr>
        <sz val="12"/>
        <color theme="1"/>
        <rFont val="Times New Roman"/>
        <family val="1"/>
        <charset val="204"/>
      </rPr>
      <t>– cantitatea scurgerii de apă exfiltrată la 1 m</t>
    </r>
    <r>
      <rPr>
        <vertAlign val="superscript"/>
        <sz val="12"/>
        <color theme="1"/>
        <rFont val="Times New Roman"/>
        <family val="1"/>
        <charset val="204"/>
      </rPr>
      <t xml:space="preserve">2 </t>
    </r>
    <r>
      <rPr>
        <sz val="12"/>
        <color theme="1"/>
        <rFont val="Times New Roman"/>
        <family val="1"/>
        <charset val="204"/>
      </rPr>
      <t>de suprafaţă umectată, se stabileşte 3 l/m</t>
    </r>
    <r>
      <rPr>
        <vertAlign val="superscript"/>
        <sz val="12"/>
        <color theme="1"/>
        <rFont val="Times New Roman"/>
        <family val="1"/>
        <charset val="204"/>
      </rPr>
      <t>2</t>
    </r>
    <r>
      <rPr>
        <sz val="12"/>
        <color theme="1"/>
        <rFont val="Times New Roman"/>
        <family val="1"/>
        <charset val="204"/>
      </rPr>
      <t xml:space="preserve"> de suprafaţă umectată în 24 ore.</t>
    </r>
  </si>
  <si>
    <r>
      <t xml:space="preserve">35. </t>
    </r>
    <r>
      <rPr>
        <sz val="12"/>
        <color theme="1"/>
        <rFont val="Times New Roman"/>
        <family val="1"/>
        <charset val="204"/>
      </rPr>
      <t xml:space="preserve">Pierderile de apă la transportul şi distribuţia apei prin reţelele publice de transport, de distribuţie a apei, </t>
    </r>
    <r>
      <rPr>
        <b/>
        <sz val="12"/>
        <color theme="1"/>
        <rFont val="Times New Roman"/>
        <family val="1"/>
        <charset val="204"/>
      </rPr>
      <t>V</t>
    </r>
    <r>
      <rPr>
        <b/>
        <vertAlign val="subscript"/>
        <sz val="12"/>
        <color theme="1"/>
        <rFont val="Times New Roman"/>
        <family val="1"/>
        <charset val="204"/>
      </rPr>
      <t>pr.r.t/d.</t>
    </r>
    <r>
      <rPr>
        <sz val="12"/>
        <color theme="1"/>
        <rFont val="Times New Roman"/>
        <family val="1"/>
        <charset val="204"/>
      </rPr>
      <t>, se determină conform formulei:</t>
    </r>
  </si>
  <si>
    <r>
      <t>V</t>
    </r>
    <r>
      <rPr>
        <b/>
        <vertAlign val="subscript"/>
        <sz val="12"/>
        <color theme="1"/>
        <rFont val="Times New Roman"/>
        <family val="1"/>
        <charset val="204"/>
      </rPr>
      <t>pr.r.t/d.</t>
    </r>
    <r>
      <rPr>
        <sz val="12"/>
        <color theme="1"/>
        <rFont val="Times New Roman"/>
        <family val="1"/>
        <charset val="204"/>
      </rPr>
      <t xml:space="preserve"> </t>
    </r>
    <r>
      <rPr>
        <b/>
        <sz val="12"/>
        <color theme="1"/>
        <rFont val="Times New Roman"/>
        <family val="1"/>
        <charset val="204"/>
      </rPr>
      <t>= V</t>
    </r>
    <r>
      <rPr>
        <b/>
        <vertAlign val="subscript"/>
        <sz val="12"/>
        <color theme="1"/>
        <rFont val="Times New Roman"/>
        <family val="1"/>
        <charset val="204"/>
      </rPr>
      <t>dt./av.</t>
    </r>
    <r>
      <rPr>
        <b/>
        <sz val="12"/>
        <color theme="1"/>
        <rFont val="Times New Roman"/>
        <family val="1"/>
        <charset val="204"/>
      </rPr>
      <t>+ V</t>
    </r>
    <r>
      <rPr>
        <b/>
        <vertAlign val="subscript"/>
        <sz val="12"/>
        <color theme="1"/>
        <rFont val="Times New Roman"/>
        <family val="1"/>
        <charset val="204"/>
      </rPr>
      <t xml:space="preserve">g.r.t/d. </t>
    </r>
    <r>
      <rPr>
        <b/>
        <sz val="12"/>
        <color theme="1"/>
        <rFont val="Times New Roman"/>
        <family val="1"/>
        <charset val="204"/>
      </rPr>
      <t>+ V</t>
    </r>
    <r>
      <rPr>
        <b/>
        <vertAlign val="subscript"/>
        <sz val="12"/>
        <color theme="1"/>
        <rFont val="Times New Roman"/>
        <family val="1"/>
        <charset val="204"/>
      </rPr>
      <t xml:space="preserve">pr.lt. </t>
    </r>
    <r>
      <rPr>
        <b/>
        <sz val="12"/>
        <color theme="1"/>
        <rFont val="Times New Roman"/>
        <family val="1"/>
        <charset val="204"/>
      </rPr>
      <t>+ V</t>
    </r>
    <r>
      <rPr>
        <b/>
        <vertAlign val="subscript"/>
        <sz val="12"/>
        <color theme="1"/>
        <rFont val="Times New Roman"/>
        <family val="1"/>
        <charset val="204"/>
      </rPr>
      <t>sc.rz/bz.r.t/d.</t>
    </r>
    <r>
      <rPr>
        <sz val="12"/>
        <color theme="1"/>
        <rFont val="Times New Roman"/>
        <family val="1"/>
        <charset val="204"/>
      </rPr>
      <t xml:space="preserve"> , m</t>
    </r>
    <r>
      <rPr>
        <vertAlign val="superscript"/>
        <sz val="12"/>
        <color theme="1"/>
        <rFont val="Times New Roman"/>
        <family val="1"/>
        <charset val="204"/>
      </rPr>
      <t>3</t>
    </r>
    <r>
      <rPr>
        <sz val="12"/>
        <color theme="1"/>
        <rFont val="Times New Roman"/>
        <family val="1"/>
        <charset val="204"/>
      </rPr>
      <t>, (29)</t>
    </r>
  </si>
  <si>
    <r>
      <t>V</t>
    </r>
    <r>
      <rPr>
        <b/>
        <vertAlign val="subscript"/>
        <sz val="12"/>
        <color theme="1"/>
        <rFont val="Times New Roman"/>
        <family val="1"/>
        <charset val="204"/>
      </rPr>
      <t>dt./av.</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volumul de apă scurs din reţea la deteriorări şi/ sau avarieri a reţelelor publice de transport, de distribuţie a apei, se determină conform formulei:</t>
    </r>
  </si>
  <si>
    <r>
      <t>3600</t>
    </r>
    <r>
      <rPr>
        <sz val="12"/>
        <color theme="1"/>
        <rFont val="Times New Roman"/>
        <family val="1"/>
        <charset val="204"/>
      </rPr>
      <t xml:space="preserve"> – coeficient de transformare din l/s în m</t>
    </r>
    <r>
      <rPr>
        <vertAlign val="superscript"/>
        <sz val="12"/>
        <color theme="1"/>
        <rFont val="Times New Roman"/>
        <family val="1"/>
        <charset val="204"/>
      </rPr>
      <t>3</t>
    </r>
    <r>
      <rPr>
        <sz val="12"/>
        <color theme="1"/>
        <rFont val="Times New Roman"/>
        <family val="1"/>
        <charset val="204"/>
      </rPr>
      <t>/h;</t>
    </r>
  </si>
  <si>
    <r>
      <t>μ</t>
    </r>
    <r>
      <rPr>
        <sz val="12"/>
        <color theme="1"/>
        <rFont val="Times New Roman"/>
        <family val="1"/>
        <charset val="204"/>
      </rPr>
      <t xml:space="preserve"> – coeficientul de curgere 0,6;</t>
    </r>
  </si>
  <si>
    <r>
      <t>t</t>
    </r>
    <r>
      <rPr>
        <sz val="12"/>
        <color theme="1"/>
        <rFont val="Times New Roman"/>
        <family val="1"/>
        <charset val="204"/>
      </rPr>
      <t xml:space="preserve"> – durata de timp a scurgerii apei din reţea de la momentul informării, localizării cazului de scurgere a apei până la oprirea scurgerii, ore;</t>
    </r>
  </si>
  <si>
    <r>
      <t>g</t>
    </r>
    <r>
      <rPr>
        <sz val="12"/>
        <color theme="1"/>
        <rFont val="Times New Roman"/>
        <family val="1"/>
        <charset val="204"/>
      </rPr>
      <t xml:space="preserve"> – acceleraţia gravitaţională, m/s</t>
    </r>
    <r>
      <rPr>
        <vertAlign val="superscript"/>
        <sz val="12"/>
        <color theme="1"/>
        <rFont val="Times New Roman"/>
        <family val="1"/>
        <charset val="204"/>
      </rPr>
      <t>2</t>
    </r>
    <r>
      <rPr>
        <sz val="12"/>
        <color theme="1"/>
        <rFont val="Times New Roman"/>
        <family val="1"/>
        <charset val="204"/>
      </rPr>
      <t>;</t>
    </r>
  </si>
  <si>
    <r>
      <t>P</t>
    </r>
    <r>
      <rPr>
        <sz val="12"/>
        <color theme="1"/>
        <rFont val="Times New Roman"/>
        <family val="1"/>
        <charset val="204"/>
      </rPr>
      <t xml:space="preserve"> – presiunea apei în conductă pe tronsonul avariat, m.c.a.</t>
    </r>
  </si>
  <si>
    <r>
      <t xml:space="preserve">g </t>
    </r>
    <r>
      <rPr>
        <sz val="12"/>
        <color theme="1"/>
        <rFont val="Times New Roman"/>
        <family val="1"/>
        <charset val="204"/>
      </rPr>
      <t>– acceleraţia gravitaţională este egală cu 9,81 m/s</t>
    </r>
    <r>
      <rPr>
        <vertAlign val="superscript"/>
        <sz val="12"/>
        <color theme="1"/>
        <rFont val="Times New Roman"/>
        <family val="1"/>
        <charset val="204"/>
      </rPr>
      <t>2</t>
    </r>
    <r>
      <rPr>
        <sz val="12"/>
        <color theme="1"/>
        <rFont val="Times New Roman"/>
        <family val="1"/>
        <charset val="204"/>
      </rPr>
      <t>;</t>
    </r>
  </si>
  <si>
    <r>
      <t xml:space="preserve">Volumul de apă la procesul de golire a reţelelor publice de transport, de distribuţie a apei, </t>
    </r>
    <r>
      <rPr>
        <b/>
        <sz val="12"/>
        <color theme="1"/>
        <rFont val="Times New Roman"/>
        <family val="1"/>
        <charset val="204"/>
      </rPr>
      <t>V</t>
    </r>
    <r>
      <rPr>
        <b/>
        <vertAlign val="subscript"/>
        <sz val="12"/>
        <color theme="1"/>
        <rFont val="Times New Roman"/>
        <family val="1"/>
        <charset val="204"/>
      </rPr>
      <t>g.r.t/d.</t>
    </r>
    <r>
      <rPr>
        <vertAlign val="subscript"/>
        <sz val="12"/>
        <color theme="1"/>
        <rFont val="Times New Roman"/>
        <family val="1"/>
        <charset val="204"/>
      </rPr>
      <t>,</t>
    </r>
    <r>
      <rPr>
        <sz val="12"/>
        <color theme="1"/>
        <rFont val="Times New Roman"/>
        <family val="1"/>
        <charset val="204"/>
      </rPr>
      <t xml:space="preserve"> se determină conform formulei (17) din punctul 29 al prezentului Regulament.</t>
    </r>
  </si>
  <si>
    <r>
      <t xml:space="preserve">Volumul pierderilor latente de apă, </t>
    </r>
    <r>
      <rPr>
        <b/>
        <sz val="12"/>
        <color theme="1"/>
        <rFont val="Times New Roman"/>
        <family val="1"/>
        <charset val="204"/>
      </rPr>
      <t>V</t>
    </r>
    <r>
      <rPr>
        <b/>
        <vertAlign val="subscript"/>
        <sz val="12"/>
        <color theme="1"/>
        <rFont val="Times New Roman"/>
        <family val="1"/>
        <charset val="204"/>
      </rPr>
      <t>pr.lt.</t>
    </r>
    <r>
      <rPr>
        <sz val="12"/>
        <color theme="1"/>
        <rFont val="Times New Roman"/>
        <family val="1"/>
        <charset val="204"/>
      </rPr>
      <t>, se determină conform formulei:</t>
    </r>
  </si>
  <si>
    <r>
      <t>ΣW</t>
    </r>
    <r>
      <rPr>
        <vertAlign val="subscript"/>
        <sz val="12"/>
        <color theme="1"/>
        <rFont val="Times New Roman"/>
        <family val="1"/>
        <charset val="204"/>
      </rPr>
      <t>1</t>
    </r>
    <r>
      <rPr>
        <vertAlign val="superscript"/>
        <sz val="12"/>
        <color theme="1"/>
        <rFont val="Times New Roman"/>
        <family val="1"/>
        <charset val="204"/>
      </rPr>
      <t>oţ</t>
    </r>
    <r>
      <rPr>
        <sz val="12"/>
        <color theme="1"/>
        <rFont val="Times New Roman"/>
        <family val="1"/>
        <charset val="204"/>
      </rPr>
      <t xml:space="preserve"> – pierderile sumare latente de apă din conductele din oţel;</t>
    </r>
  </si>
  <si>
    <r>
      <t>ΣW</t>
    </r>
    <r>
      <rPr>
        <vertAlign val="subscript"/>
        <sz val="12"/>
        <color theme="1"/>
        <rFont val="Times New Roman"/>
        <family val="1"/>
        <charset val="204"/>
      </rPr>
      <t>1</t>
    </r>
    <r>
      <rPr>
        <vertAlign val="superscript"/>
        <sz val="12"/>
        <color theme="1"/>
        <rFont val="Times New Roman"/>
        <family val="1"/>
        <charset val="204"/>
      </rPr>
      <t>f</t>
    </r>
    <r>
      <rPr>
        <sz val="12"/>
        <color theme="1"/>
        <rFont val="Times New Roman"/>
        <family val="1"/>
        <charset val="204"/>
      </rPr>
      <t xml:space="preserve"> – pierderile sumare latente de apă din conductele din fontă;</t>
    </r>
  </si>
  <si>
    <r>
      <t>ΣW</t>
    </r>
    <r>
      <rPr>
        <vertAlign val="subscript"/>
        <sz val="12"/>
        <color theme="1"/>
        <rFont val="Times New Roman"/>
        <family val="1"/>
        <charset val="204"/>
      </rPr>
      <t>1</t>
    </r>
    <r>
      <rPr>
        <vertAlign val="superscript"/>
        <sz val="12"/>
        <color theme="1"/>
        <rFont val="Times New Roman"/>
        <family val="1"/>
        <charset val="204"/>
      </rPr>
      <t>b/a</t>
    </r>
    <r>
      <rPr>
        <sz val="12"/>
        <color theme="1"/>
        <rFont val="Times New Roman"/>
        <family val="1"/>
        <charset val="204"/>
      </rPr>
      <t xml:space="preserve"> – pierderile sumare latente de apă din conductele din beton armat;</t>
    </r>
  </si>
  <si>
    <r>
      <t>ΣW</t>
    </r>
    <r>
      <rPr>
        <vertAlign val="subscript"/>
        <sz val="12"/>
        <color theme="1"/>
        <rFont val="Times New Roman"/>
        <family val="1"/>
        <charset val="204"/>
      </rPr>
      <t>1</t>
    </r>
    <r>
      <rPr>
        <vertAlign val="superscript"/>
        <sz val="12"/>
        <color theme="1"/>
        <rFont val="Times New Roman"/>
        <family val="1"/>
        <charset val="204"/>
      </rPr>
      <t>etc.</t>
    </r>
    <r>
      <rPr>
        <sz val="12"/>
        <color theme="1"/>
        <rFont val="Times New Roman"/>
        <family val="1"/>
        <charset val="204"/>
      </rPr>
      <t xml:space="preserve"> – pierderile sumare latente de apă din conducte din alte materiale (polietilenă etc.), inclusiv:</t>
    </r>
  </si>
  <si>
    <r>
      <t>– pierderile sumare latente de apă din conducte, în funcţie de materialul conductei (ΣW</t>
    </r>
    <r>
      <rPr>
        <vertAlign val="subscript"/>
        <sz val="12"/>
        <color theme="1"/>
        <rFont val="Times New Roman"/>
        <family val="1"/>
        <charset val="204"/>
      </rPr>
      <t>1</t>
    </r>
    <r>
      <rPr>
        <vertAlign val="superscript"/>
        <sz val="12"/>
        <color theme="1"/>
        <rFont val="Times New Roman"/>
        <family val="1"/>
        <charset val="204"/>
      </rPr>
      <t>ot</t>
    </r>
    <r>
      <rPr>
        <sz val="12"/>
        <color theme="1"/>
        <rFont val="Times New Roman"/>
        <family val="1"/>
        <charset val="204"/>
      </rPr>
      <t>;ΣW</t>
    </r>
    <r>
      <rPr>
        <vertAlign val="subscript"/>
        <sz val="12"/>
        <color theme="1"/>
        <rFont val="Times New Roman"/>
        <family val="1"/>
        <charset val="204"/>
      </rPr>
      <t>1</t>
    </r>
    <r>
      <rPr>
        <vertAlign val="superscript"/>
        <sz val="12"/>
        <color theme="1"/>
        <rFont val="Times New Roman"/>
        <family val="1"/>
        <charset val="204"/>
      </rPr>
      <t>f</t>
    </r>
    <r>
      <rPr>
        <sz val="12"/>
        <color theme="1"/>
        <rFont val="Times New Roman"/>
        <family val="1"/>
        <charset val="204"/>
      </rPr>
      <t>; ΣW</t>
    </r>
    <r>
      <rPr>
        <vertAlign val="subscript"/>
        <sz val="12"/>
        <color theme="1"/>
        <rFont val="Times New Roman"/>
        <family val="1"/>
        <charset val="204"/>
      </rPr>
      <t>1</t>
    </r>
    <r>
      <rPr>
        <vertAlign val="superscript"/>
        <sz val="12"/>
        <color theme="1"/>
        <rFont val="Times New Roman"/>
        <family val="1"/>
        <charset val="204"/>
      </rPr>
      <t>b/a</t>
    </r>
    <r>
      <rPr>
        <sz val="12"/>
        <color theme="1"/>
        <rFont val="Times New Roman"/>
        <family val="1"/>
        <charset val="204"/>
      </rPr>
      <t>; ΣW</t>
    </r>
    <r>
      <rPr>
        <vertAlign val="subscript"/>
        <sz val="12"/>
        <color theme="1"/>
        <rFont val="Times New Roman"/>
        <family val="1"/>
        <charset val="204"/>
      </rPr>
      <t>1</t>
    </r>
    <r>
      <rPr>
        <vertAlign val="superscript"/>
        <sz val="12"/>
        <color theme="1"/>
        <rFont val="Times New Roman"/>
        <family val="1"/>
        <charset val="204"/>
      </rPr>
      <t>etc.</t>
    </r>
    <r>
      <rPr>
        <sz val="12"/>
        <color theme="1"/>
        <rFont val="Times New Roman"/>
        <family val="1"/>
        <charset val="204"/>
      </rPr>
      <t>), se determină conform formulei:</t>
    </r>
  </si>
  <si>
    <r>
      <t>L</t>
    </r>
    <r>
      <rPr>
        <b/>
        <vertAlign val="superscript"/>
        <sz val="12"/>
        <color theme="1"/>
        <rFont val="Times New Roman"/>
        <family val="1"/>
        <charset val="204"/>
      </rPr>
      <t>X</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lungimea totală a reţelelor publice de transport, de distribuţie a apei din ţevi de acelaşi material, km;</t>
    </r>
  </si>
  <si>
    <r>
      <t>q</t>
    </r>
    <r>
      <rPr>
        <b/>
        <vertAlign val="superscript"/>
        <sz val="12"/>
        <color theme="1"/>
        <rFont val="Times New Roman"/>
        <family val="1"/>
        <charset val="204"/>
      </rPr>
      <t>X</t>
    </r>
    <r>
      <rPr>
        <sz val="12"/>
        <color theme="1"/>
        <rFont val="Times New Roman"/>
        <family val="1"/>
        <charset val="204"/>
      </rPr>
      <t xml:space="preserve"> – volumul pierderilor de apă admise la 1 km de reţea, l/min.;</t>
    </r>
  </si>
  <si>
    <r>
      <t>n</t>
    </r>
    <r>
      <rPr>
        <sz val="12"/>
        <color theme="1"/>
        <rFont val="Times New Roman"/>
        <family val="1"/>
        <charset val="204"/>
      </rPr>
      <t xml:space="preserve"> – perioada de funcţionare a conductei h/an.</t>
    </r>
  </si>
  <si>
    <r>
      <t>W</t>
    </r>
    <r>
      <rPr>
        <b/>
        <vertAlign val="subscript"/>
        <sz val="12"/>
        <color theme="1"/>
        <rFont val="Times New Roman"/>
        <family val="1"/>
        <charset val="204"/>
      </rPr>
      <t>1</t>
    </r>
    <r>
      <rPr>
        <b/>
        <vertAlign val="superscript"/>
        <sz val="12"/>
        <color theme="1"/>
        <rFont val="Times New Roman"/>
        <family val="1"/>
        <charset val="204"/>
      </rPr>
      <t>X</t>
    </r>
    <r>
      <rPr>
        <b/>
        <sz val="12"/>
        <color theme="1"/>
        <rFont val="Times New Roman"/>
        <family val="1"/>
        <charset val="204"/>
      </rPr>
      <t xml:space="preserve"> </t>
    </r>
    <r>
      <rPr>
        <sz val="12"/>
        <color theme="1"/>
        <rFont val="Times New Roman"/>
        <family val="1"/>
        <charset val="204"/>
      </rPr>
      <t>– se determină în funcţie de materialul conductei;</t>
    </r>
  </si>
  <si>
    <r>
      <t>L</t>
    </r>
    <r>
      <rPr>
        <b/>
        <vertAlign val="superscript"/>
        <sz val="12"/>
        <color theme="1"/>
        <rFont val="Times New Roman"/>
        <family val="1"/>
        <charset val="204"/>
      </rPr>
      <t>X</t>
    </r>
    <r>
      <rPr>
        <b/>
        <sz val="12"/>
        <color theme="1"/>
        <rFont val="Times New Roman"/>
        <family val="1"/>
        <charset val="204"/>
      </rPr>
      <t xml:space="preserve"> </t>
    </r>
    <r>
      <rPr>
        <sz val="12"/>
        <color theme="1"/>
        <rFont val="Times New Roman"/>
        <family val="1"/>
        <charset val="204"/>
      </rPr>
      <t>– se stabileşte în funcţie de lungimea reală a reţelei publice de transport, de distribuţie a apei de acelaşi material, km;</t>
    </r>
  </si>
  <si>
    <r>
      <t>q</t>
    </r>
    <r>
      <rPr>
        <b/>
        <vertAlign val="superscript"/>
        <sz val="12"/>
        <color theme="1"/>
        <rFont val="Times New Roman"/>
        <family val="1"/>
        <charset val="204"/>
      </rPr>
      <t>X</t>
    </r>
    <r>
      <rPr>
        <sz val="12"/>
        <color theme="1"/>
        <rFont val="Times New Roman"/>
        <family val="1"/>
        <charset val="204"/>
      </rPr>
      <t xml:space="preserve"> – se stabileşte conform indicilor pentru reţelele de transport, de distribuţie expuşi în punctul 7.13, tabelul nr.6 al Normelor în constricţii “SNiP 3.05.04 – 85” (“Наружные сети и сооружения водоснабжения и канализации”) cu utilizarea coeficientului de transformare din l/min. în m</t>
    </r>
    <r>
      <rPr>
        <vertAlign val="superscript"/>
        <sz val="12"/>
        <color theme="1"/>
        <rFont val="Times New Roman"/>
        <family val="1"/>
        <charset val="204"/>
      </rPr>
      <t>3</t>
    </r>
    <r>
      <rPr>
        <sz val="12"/>
        <color theme="1"/>
        <rFont val="Times New Roman"/>
        <family val="1"/>
        <charset val="204"/>
      </rPr>
      <t>/h;</t>
    </r>
  </si>
  <si>
    <r>
      <t>n</t>
    </r>
    <r>
      <rPr>
        <sz val="12"/>
        <color theme="1"/>
        <rFont val="Times New Roman"/>
        <family val="1"/>
        <charset val="204"/>
      </rPr>
      <t xml:space="preserve"> – se determină în funcţie de perioada de funcţionare a conductei (perioada de exploatare – ore în decursul anului).</t>
    </r>
  </si>
  <si>
    <t>Secţiunea 4</t>
  </si>
  <si>
    <t>APROBAREA CONSUMULUI TEHNOLOGIC ŞI A PIERDERILOR DE APĂ</t>
  </si>
  <si>
    <t>DN</t>
  </si>
  <si>
    <r>
      <t>d</t>
    </r>
    <r>
      <rPr>
        <vertAlign val="subscript"/>
        <sz val="11"/>
        <color theme="1"/>
        <rFont val="Calibri"/>
        <family val="2"/>
        <charset val="204"/>
        <scheme val="minor"/>
      </rPr>
      <t>int</t>
    </r>
  </si>
  <si>
    <t>Volumul castel/turn</t>
  </si>
  <si>
    <t>Nr. tronsoane de acelaşi DN</t>
  </si>
  <si>
    <r>
      <t>a) pentru fântânile cu adâncimea până la 200 m,</t>
    </r>
    <r>
      <rPr>
        <b/>
        <sz val="12"/>
        <color theme="1"/>
        <rFont val="Times New Roman"/>
        <family val="1"/>
        <charset val="204"/>
      </rPr>
      <t xml:space="preserve"> 0,5 ore</t>
    </r>
    <r>
      <rPr>
        <sz val="12"/>
        <color theme="1"/>
        <rFont val="Times New Roman"/>
        <family val="1"/>
        <charset val="204"/>
      </rPr>
      <t>;</t>
    </r>
  </si>
  <si>
    <r>
      <t>b) pentru fântânile cu adâncimea de la 200 m şi mai mare (mai adâncă),</t>
    </r>
    <r>
      <rPr>
        <b/>
        <sz val="12"/>
        <color theme="1"/>
        <rFont val="Times New Roman"/>
        <family val="1"/>
        <charset val="204"/>
      </rPr>
      <t xml:space="preserve"> 1,1 ore;</t>
    </r>
  </si>
  <si>
    <t>Adîncimea fîntînii arteziene</t>
  </si>
  <si>
    <t>Nr. fîntănilor art, de acelaşi parameri</t>
  </si>
  <si>
    <t>Dimensiunile filtrului</t>
  </si>
  <si>
    <t>Numarul filtre de aceaş suprafaţă</t>
  </si>
  <si>
    <t>Numarul rz/bz de aceaş suprafaţă</t>
  </si>
  <si>
    <r>
      <t>q</t>
    </r>
    <r>
      <rPr>
        <vertAlign val="subscript"/>
        <sz val="9"/>
        <color theme="1"/>
        <rFont val="Calibri"/>
        <family val="2"/>
        <charset val="204"/>
        <scheme val="minor"/>
      </rPr>
      <t>i</t>
    </r>
  </si>
  <si>
    <r>
      <t>q</t>
    </r>
    <r>
      <rPr>
        <vertAlign val="subscript"/>
        <sz val="9"/>
        <color theme="1"/>
        <rFont val="Calibri"/>
        <family val="2"/>
        <scheme val="minor"/>
      </rPr>
      <t>i</t>
    </r>
  </si>
  <si>
    <t>Notă: De inclus toate sectoarele de acelaţi DN şi lungimea separat.</t>
  </si>
  <si>
    <r>
      <t>t</t>
    </r>
    <r>
      <rPr>
        <vertAlign val="subscript"/>
        <sz val="11"/>
        <color theme="1"/>
        <rFont val="Calibri"/>
        <family val="2"/>
        <charset val="204"/>
        <scheme val="minor"/>
      </rPr>
      <t>sp</t>
    </r>
  </si>
  <si>
    <r>
      <t xml:space="preserve">34. </t>
    </r>
    <r>
      <rPr>
        <sz val="12"/>
        <color theme="1"/>
        <rFont val="Times New Roman"/>
        <family val="1"/>
        <charset val="204"/>
      </rPr>
      <t>Pierderile de apă la</t>
    </r>
    <r>
      <rPr>
        <sz val="12"/>
        <color rgb="FFFF0000"/>
        <rFont val="Times New Roman"/>
        <family val="1"/>
        <charset val="204"/>
      </rPr>
      <t xml:space="preserve"> staţiile de tratare</t>
    </r>
    <r>
      <rPr>
        <sz val="12"/>
        <color theme="1"/>
        <rFont val="Times New Roman"/>
        <family val="1"/>
        <charset val="204"/>
      </rPr>
      <t xml:space="preserve"> – din rezervoare/bazine, </t>
    </r>
    <r>
      <rPr>
        <b/>
        <sz val="12"/>
        <color theme="1"/>
        <rFont val="Times New Roman"/>
        <family val="1"/>
        <charset val="204"/>
      </rPr>
      <t>V</t>
    </r>
    <r>
      <rPr>
        <b/>
        <vertAlign val="subscript"/>
        <sz val="12"/>
        <color theme="1"/>
        <rFont val="Times New Roman"/>
        <family val="1"/>
        <charset val="204"/>
      </rPr>
      <t>st.trt.rz/bz.</t>
    </r>
    <r>
      <rPr>
        <sz val="12"/>
        <color theme="1"/>
        <rFont val="Times New Roman"/>
        <family val="1"/>
        <charset val="204"/>
      </rPr>
      <t>, se determină conform formulei:</t>
    </r>
  </si>
  <si>
    <r>
      <t>Volumul de apă scursă din</t>
    </r>
    <r>
      <rPr>
        <sz val="12"/>
        <color rgb="FFFF0000"/>
        <rFont val="Times New Roman"/>
        <family val="1"/>
        <charset val="204"/>
      </rPr>
      <t xml:space="preserve"> rezervoare/bazine a reţelelor publice de transport, de distribuţie </t>
    </r>
    <r>
      <rPr>
        <sz val="12"/>
        <color theme="1"/>
        <rFont val="Times New Roman"/>
        <family val="1"/>
        <charset val="204"/>
      </rPr>
      <t xml:space="preserve">a apei, </t>
    </r>
    <r>
      <rPr>
        <b/>
        <sz val="12"/>
        <color theme="1"/>
        <rFont val="Times New Roman"/>
        <family val="1"/>
        <charset val="204"/>
      </rPr>
      <t>V</t>
    </r>
    <r>
      <rPr>
        <b/>
        <vertAlign val="subscript"/>
        <sz val="12"/>
        <color theme="1"/>
        <rFont val="Times New Roman"/>
        <family val="1"/>
        <charset val="204"/>
      </rPr>
      <t>sc.rz/bz.r.t/d.</t>
    </r>
    <r>
      <rPr>
        <vertAlign val="subscript"/>
        <sz val="12"/>
        <color theme="1"/>
        <rFont val="Times New Roman"/>
        <family val="1"/>
        <charset val="204"/>
      </rPr>
      <t>,</t>
    </r>
    <r>
      <rPr>
        <sz val="12"/>
        <color theme="1"/>
        <rFont val="Times New Roman"/>
        <family val="1"/>
        <charset val="204"/>
      </rPr>
      <t xml:space="preserve"> se determină conform formulei (28) din punctul 34 al prezentului Regulament.</t>
    </r>
  </si>
  <si>
    <t>Rupturi şi frînturi</t>
  </si>
  <si>
    <t>Fisuri</t>
  </si>
  <si>
    <t>Adresa rezervorului</t>
  </si>
  <si>
    <r>
      <t>V</t>
    </r>
    <r>
      <rPr>
        <b/>
        <vertAlign val="subscript"/>
        <sz val="11"/>
        <color theme="1"/>
        <rFont val="Calibri"/>
        <family val="2"/>
        <charset val="204"/>
        <scheme val="minor"/>
      </rPr>
      <t>dt./av.</t>
    </r>
  </si>
  <si>
    <r>
      <t>q</t>
    </r>
    <r>
      <rPr>
        <b/>
        <vertAlign val="superscript"/>
        <sz val="11"/>
        <color theme="1"/>
        <rFont val="Calibri"/>
        <family val="2"/>
        <charset val="204"/>
        <scheme val="minor"/>
      </rPr>
      <t>oțel</t>
    </r>
  </si>
  <si>
    <t>Îmbinări prin lipire</t>
  </si>
  <si>
    <t>Îmbinări prin mufe cu garnituri</t>
  </si>
  <si>
    <r>
      <t xml:space="preserve"> q</t>
    </r>
    <r>
      <rPr>
        <b/>
        <vertAlign val="superscript"/>
        <sz val="11"/>
        <color theme="1"/>
        <rFont val="Calibri"/>
        <family val="2"/>
        <charset val="204"/>
        <scheme val="minor"/>
      </rPr>
      <t>fontă</t>
    </r>
  </si>
  <si>
    <r>
      <t xml:space="preserve"> q</t>
    </r>
    <r>
      <rPr>
        <b/>
        <vertAlign val="superscript"/>
        <sz val="11"/>
        <color theme="1"/>
        <rFont val="Calibri"/>
        <family val="2"/>
        <charset val="204"/>
        <scheme val="minor"/>
      </rPr>
      <t>azbociment</t>
    </r>
  </si>
  <si>
    <r>
      <t xml:space="preserve"> q</t>
    </r>
    <r>
      <rPr>
        <b/>
        <vertAlign val="superscript"/>
        <sz val="11"/>
        <color theme="1"/>
        <rFont val="Calibri"/>
        <family val="2"/>
        <charset val="204"/>
        <scheme val="minor"/>
      </rPr>
      <t>beton armat</t>
    </r>
  </si>
  <si>
    <r>
      <t>L</t>
    </r>
    <r>
      <rPr>
        <b/>
        <vertAlign val="superscript"/>
        <sz val="11"/>
        <color theme="1"/>
        <rFont val="Calibri"/>
        <family val="2"/>
        <charset val="204"/>
        <scheme val="minor"/>
      </rPr>
      <t>oțel</t>
    </r>
  </si>
  <si>
    <r>
      <t>1.q</t>
    </r>
    <r>
      <rPr>
        <b/>
        <vertAlign val="superscript"/>
        <sz val="11"/>
        <color theme="1"/>
        <rFont val="Calibri"/>
        <family val="2"/>
        <charset val="204"/>
        <scheme val="minor"/>
      </rPr>
      <t>polietilenă</t>
    </r>
  </si>
  <si>
    <r>
      <t xml:space="preserve"> 2.q</t>
    </r>
    <r>
      <rPr>
        <b/>
        <vertAlign val="superscript"/>
        <sz val="11"/>
        <color theme="1"/>
        <rFont val="Calibri"/>
        <family val="2"/>
        <charset val="204"/>
        <scheme val="minor"/>
      </rPr>
      <t>polietilenă</t>
    </r>
  </si>
  <si>
    <r>
      <t>1. L</t>
    </r>
    <r>
      <rPr>
        <b/>
        <vertAlign val="superscript"/>
        <sz val="11"/>
        <color theme="1"/>
        <rFont val="Calibri"/>
        <family val="2"/>
        <charset val="204"/>
        <scheme val="minor"/>
      </rPr>
      <t>polietilenă</t>
    </r>
  </si>
  <si>
    <r>
      <t>2.L</t>
    </r>
    <r>
      <rPr>
        <b/>
        <vertAlign val="superscript"/>
        <sz val="11"/>
        <color theme="1"/>
        <rFont val="Calibri"/>
        <family val="2"/>
        <charset val="204"/>
        <scheme val="minor"/>
      </rPr>
      <t>polietilenă</t>
    </r>
  </si>
  <si>
    <r>
      <t>L</t>
    </r>
    <r>
      <rPr>
        <b/>
        <vertAlign val="superscript"/>
        <sz val="11"/>
        <color theme="1"/>
        <rFont val="Calibri"/>
        <family val="2"/>
        <charset val="204"/>
        <scheme val="minor"/>
      </rPr>
      <t>fontă</t>
    </r>
  </si>
  <si>
    <r>
      <t>L</t>
    </r>
    <r>
      <rPr>
        <b/>
        <vertAlign val="superscript"/>
        <sz val="11"/>
        <color theme="1"/>
        <rFont val="Calibri"/>
        <family val="2"/>
        <charset val="204"/>
        <scheme val="minor"/>
      </rPr>
      <t>azbociment</t>
    </r>
  </si>
  <si>
    <r>
      <t>L</t>
    </r>
    <r>
      <rPr>
        <b/>
        <vertAlign val="superscript"/>
        <sz val="11"/>
        <color theme="1"/>
        <rFont val="Calibri"/>
        <family val="2"/>
        <charset val="204"/>
        <scheme val="minor"/>
      </rPr>
      <t>beton armat</t>
    </r>
  </si>
  <si>
    <r>
      <t>W</t>
    </r>
    <r>
      <rPr>
        <b/>
        <vertAlign val="superscript"/>
        <sz val="11"/>
        <color theme="1"/>
        <rFont val="Calibri"/>
        <family val="2"/>
        <charset val="204"/>
        <scheme val="minor"/>
      </rPr>
      <t>oțel</t>
    </r>
  </si>
  <si>
    <r>
      <t>1.W</t>
    </r>
    <r>
      <rPr>
        <b/>
        <vertAlign val="superscript"/>
        <sz val="11"/>
        <color theme="1"/>
        <rFont val="Calibri"/>
        <family val="2"/>
        <charset val="204"/>
        <scheme val="minor"/>
      </rPr>
      <t>polietilen</t>
    </r>
  </si>
  <si>
    <r>
      <t xml:space="preserve"> 2.W</t>
    </r>
    <r>
      <rPr>
        <b/>
        <vertAlign val="superscript"/>
        <sz val="11"/>
        <color theme="1"/>
        <rFont val="Calibri"/>
        <family val="2"/>
        <charset val="204"/>
        <scheme val="minor"/>
      </rPr>
      <t>polietilenă</t>
    </r>
  </si>
  <si>
    <r>
      <t xml:space="preserve"> W</t>
    </r>
    <r>
      <rPr>
        <b/>
        <vertAlign val="superscript"/>
        <sz val="11"/>
        <color theme="1"/>
        <rFont val="Calibri"/>
        <family val="2"/>
        <charset val="204"/>
        <scheme val="minor"/>
      </rPr>
      <t>fontă</t>
    </r>
  </si>
  <si>
    <r>
      <t xml:space="preserve"> W</t>
    </r>
    <r>
      <rPr>
        <b/>
        <vertAlign val="superscript"/>
        <sz val="11"/>
        <color theme="1"/>
        <rFont val="Calibri"/>
        <family val="2"/>
        <charset val="204"/>
        <scheme val="minor"/>
      </rPr>
      <t>azbociment</t>
    </r>
  </si>
  <si>
    <r>
      <t xml:space="preserve"> W</t>
    </r>
    <r>
      <rPr>
        <b/>
        <vertAlign val="superscript"/>
        <sz val="10"/>
        <color theme="1"/>
        <rFont val="Calibri"/>
        <family val="2"/>
        <charset val="204"/>
        <scheme val="minor"/>
      </rPr>
      <t>beton armat</t>
    </r>
  </si>
  <si>
    <r>
      <t xml:space="preserve"> W</t>
    </r>
    <r>
      <rPr>
        <vertAlign val="superscript"/>
        <sz val="11"/>
        <color theme="1"/>
        <rFont val="Calibri"/>
        <family val="2"/>
        <charset val="204"/>
        <scheme val="minor"/>
      </rPr>
      <t>beton armat</t>
    </r>
  </si>
  <si>
    <t>continuare</t>
  </si>
  <si>
    <r>
      <t>V</t>
    </r>
    <r>
      <rPr>
        <b/>
        <vertAlign val="subscript"/>
        <sz val="11"/>
        <color theme="1"/>
        <rFont val="Calibri"/>
        <family val="2"/>
        <charset val="204"/>
        <scheme val="minor"/>
      </rPr>
      <t>pr.lt</t>
    </r>
  </si>
  <si>
    <r>
      <t>W</t>
    </r>
    <r>
      <rPr>
        <vertAlign val="superscript"/>
        <sz val="11"/>
        <color theme="1"/>
        <rFont val="Calibri"/>
        <family val="2"/>
        <charset val="204"/>
        <scheme val="minor"/>
      </rPr>
      <t>oțel</t>
    </r>
  </si>
  <si>
    <r>
      <t>W</t>
    </r>
    <r>
      <rPr>
        <vertAlign val="superscript"/>
        <sz val="11"/>
        <color theme="1"/>
        <rFont val="Calibri"/>
        <family val="2"/>
        <charset val="204"/>
        <scheme val="minor"/>
      </rPr>
      <t>polietilen</t>
    </r>
  </si>
  <si>
    <r>
      <t xml:space="preserve"> W</t>
    </r>
    <r>
      <rPr>
        <vertAlign val="superscript"/>
        <sz val="11"/>
        <color theme="1"/>
        <rFont val="Calibri"/>
        <family val="2"/>
        <charset val="204"/>
        <scheme val="minor"/>
      </rPr>
      <t>fontă</t>
    </r>
  </si>
  <si>
    <r>
      <t xml:space="preserve"> W</t>
    </r>
    <r>
      <rPr>
        <vertAlign val="superscript"/>
        <sz val="11"/>
        <color theme="1"/>
        <rFont val="Calibri"/>
        <family val="2"/>
        <charset val="204"/>
        <scheme val="minor"/>
      </rPr>
      <t>azbociment</t>
    </r>
  </si>
  <si>
    <r>
      <t>V</t>
    </r>
    <r>
      <rPr>
        <b/>
        <vertAlign val="subscript"/>
        <sz val="12"/>
        <color theme="1"/>
        <rFont val="Times New Roman"/>
        <family val="1"/>
        <charset val="204"/>
      </rPr>
      <t>lb.</t>
    </r>
  </si>
  <si>
    <r>
      <t>V</t>
    </r>
    <r>
      <rPr>
        <b/>
        <vertAlign val="subscript"/>
        <sz val="11"/>
        <color theme="1"/>
        <rFont val="Calibri"/>
        <family val="2"/>
        <charset val="204"/>
        <scheme val="minor"/>
      </rPr>
      <t>st.trt.rz/bz.</t>
    </r>
  </si>
  <si>
    <r>
      <t>V</t>
    </r>
    <r>
      <rPr>
        <b/>
        <vertAlign val="subscript"/>
        <sz val="11"/>
        <color theme="1"/>
        <rFont val="Calibri"/>
        <family val="2"/>
        <charset val="204"/>
        <scheme val="minor"/>
      </rPr>
      <t>pr.r.t/d.</t>
    </r>
  </si>
  <si>
    <r>
      <t>Q</t>
    </r>
    <r>
      <rPr>
        <b/>
        <vertAlign val="subscript"/>
        <sz val="11"/>
        <color theme="1"/>
        <rFont val="Calibri"/>
        <family val="2"/>
        <charset val="204"/>
        <scheme val="minor"/>
      </rPr>
      <t>s.u.</t>
    </r>
  </si>
  <si>
    <r>
      <t>V</t>
    </r>
    <r>
      <rPr>
        <b/>
        <vertAlign val="subscript"/>
        <sz val="12"/>
        <color theme="1"/>
        <rFont val="Times New Roman"/>
        <family val="1"/>
        <charset val="204"/>
      </rPr>
      <t>tr.nm.</t>
    </r>
    <r>
      <rPr>
        <b/>
        <sz val="12"/>
        <color theme="1"/>
        <rFont val="Times New Roman"/>
        <family val="1"/>
        <charset val="204"/>
      </rPr>
      <t xml:space="preserve"> </t>
    </r>
  </si>
  <si>
    <r>
      <t>V</t>
    </r>
    <r>
      <rPr>
        <b/>
        <vertAlign val="subscript"/>
        <sz val="12"/>
        <color theme="1"/>
        <rFont val="Times New Roman"/>
        <family val="1"/>
        <charset val="204"/>
      </rPr>
      <t>sp.grt.</t>
    </r>
    <r>
      <rPr>
        <b/>
        <sz val="12"/>
        <color theme="1"/>
        <rFont val="Times New Roman"/>
        <family val="1"/>
        <charset val="204"/>
      </rPr>
      <t xml:space="preserve"> </t>
    </r>
  </si>
  <si>
    <r>
      <t>V</t>
    </r>
    <r>
      <rPr>
        <b/>
        <vertAlign val="subscript"/>
        <sz val="11"/>
        <color theme="1"/>
        <rFont val="Calibri"/>
        <family val="2"/>
        <charset val="204"/>
        <scheme val="minor"/>
      </rPr>
      <t>tst.hidr.</t>
    </r>
  </si>
  <si>
    <r>
      <t>V</t>
    </r>
    <r>
      <rPr>
        <b/>
        <vertAlign val="subscript"/>
        <sz val="11"/>
        <color theme="1"/>
        <rFont val="Calibri"/>
        <family val="2"/>
        <charset val="204"/>
        <scheme val="minor"/>
      </rPr>
      <t>incend</t>
    </r>
  </si>
  <si>
    <r>
      <t>V</t>
    </r>
    <r>
      <rPr>
        <b/>
        <vertAlign val="subscript"/>
        <sz val="11"/>
        <color theme="1"/>
        <rFont val="Calibri"/>
        <family val="2"/>
        <charset val="204"/>
        <scheme val="minor"/>
      </rPr>
      <t>g.r.t/d.</t>
    </r>
  </si>
  <si>
    <r>
      <t>V</t>
    </r>
    <r>
      <rPr>
        <b/>
        <vertAlign val="subscript"/>
        <sz val="12"/>
        <color theme="1"/>
        <rFont val="Times New Roman"/>
        <family val="1"/>
        <charset val="204"/>
      </rPr>
      <t>pr. prelc.</t>
    </r>
  </si>
  <si>
    <r>
      <t>V</t>
    </r>
    <r>
      <rPr>
        <b/>
        <vertAlign val="subscript"/>
        <sz val="12"/>
        <color theme="1"/>
        <rFont val="Times New Roman"/>
        <family val="1"/>
        <charset val="204"/>
      </rPr>
      <t>sp.reţ.</t>
    </r>
  </si>
  <si>
    <r>
      <t>V</t>
    </r>
    <r>
      <rPr>
        <b/>
        <vertAlign val="subscript"/>
        <sz val="11"/>
        <color theme="1"/>
        <rFont val="Calibri"/>
        <family val="2"/>
        <charset val="204"/>
        <scheme val="minor"/>
      </rPr>
      <t>s.c.c.</t>
    </r>
  </si>
  <si>
    <r>
      <t>Q</t>
    </r>
    <r>
      <rPr>
        <vertAlign val="subscript"/>
        <sz val="10"/>
        <color theme="1"/>
        <rFont val="Calibri"/>
        <family val="2"/>
        <charset val="204"/>
        <scheme val="minor"/>
      </rPr>
      <t>p</t>
    </r>
  </si>
  <si>
    <r>
      <t>V</t>
    </r>
    <r>
      <rPr>
        <b/>
        <vertAlign val="subscript"/>
        <sz val="11"/>
        <color theme="1"/>
        <rFont val="Calibri"/>
        <family val="2"/>
        <charset val="204"/>
        <scheme val="minor"/>
      </rPr>
      <t>sp.filtr.</t>
    </r>
  </si>
  <si>
    <r>
      <t>V</t>
    </r>
    <r>
      <rPr>
        <b/>
        <vertAlign val="subscript"/>
        <sz val="11"/>
        <color theme="1"/>
        <rFont val="Calibri"/>
        <family val="2"/>
        <charset val="204"/>
        <scheme val="minor"/>
      </rPr>
      <t>sp/dz.filtr</t>
    </r>
  </si>
  <si>
    <r>
      <rPr>
        <b/>
        <sz val="11"/>
        <color theme="1"/>
        <rFont val="Calibri"/>
        <family val="2"/>
        <charset val="204"/>
        <scheme val="minor"/>
      </rPr>
      <t>V</t>
    </r>
    <r>
      <rPr>
        <b/>
        <vertAlign val="subscript"/>
        <sz val="11"/>
        <color theme="1"/>
        <rFont val="Calibri"/>
        <family val="2"/>
        <charset val="204"/>
        <scheme val="minor"/>
      </rPr>
      <t>sp/dz.rz/bz</t>
    </r>
  </si>
  <si>
    <r>
      <rPr>
        <b/>
        <sz val="11"/>
        <color theme="1"/>
        <rFont val="Calibri"/>
        <family val="2"/>
        <charset val="204"/>
        <scheme val="minor"/>
      </rPr>
      <t>V</t>
    </r>
    <r>
      <rPr>
        <b/>
        <vertAlign val="subscript"/>
        <sz val="11"/>
        <color theme="1"/>
        <rFont val="Calibri"/>
        <family val="2"/>
        <charset val="204"/>
        <scheme val="minor"/>
      </rPr>
      <t>sp.c/t.</t>
    </r>
  </si>
  <si>
    <r>
      <t>V</t>
    </r>
    <r>
      <rPr>
        <b/>
        <vertAlign val="subscript"/>
        <sz val="11"/>
        <color theme="1"/>
        <rFont val="Times New Roman"/>
        <family val="1"/>
        <charset val="204"/>
      </rPr>
      <t>sp/dz.r.t/d.</t>
    </r>
  </si>
  <si>
    <r>
      <rPr>
        <b/>
        <sz val="11"/>
        <color theme="1"/>
        <rFont val="Calibri"/>
        <family val="2"/>
        <charset val="204"/>
        <scheme val="minor"/>
      </rPr>
      <t>V</t>
    </r>
    <r>
      <rPr>
        <b/>
        <vertAlign val="subscript"/>
        <sz val="11"/>
        <color theme="1"/>
        <rFont val="Calibri"/>
        <family val="2"/>
        <charset val="204"/>
        <scheme val="minor"/>
      </rPr>
      <t>sp./dz.rz/bz.</t>
    </r>
  </si>
  <si>
    <t>Indicatorul</t>
  </si>
  <si>
    <t xml:space="preserve"> Nr. d/o</t>
  </si>
  <si>
    <t>b) la tratarea nămolului</t>
  </si>
  <si>
    <t xml:space="preserve">c) necesităţile laboratorului </t>
  </si>
  <si>
    <t>d) desfundarea reţelelor de canalizare în caz de obscurare a ţevilor</t>
  </si>
  <si>
    <t>Pierderile de apă prin pereţii rezervoarelor de la stația de tratare și cele intermediare situate pe rețelele de transport și distribuție</t>
  </si>
  <si>
    <t>a) în procesul de golire</t>
  </si>
  <si>
    <t>b) la spălarea rețelelor de transport și distribuție</t>
  </si>
  <si>
    <t>c)  prelevarea probelor din rețelele de transport și distribuție</t>
  </si>
  <si>
    <t xml:space="preserve">2. </t>
  </si>
  <si>
    <t>6.</t>
  </si>
  <si>
    <t>Vsp.f.a. pentru 1 un.</t>
  </si>
  <si>
    <t>Vsp.f.a. total</t>
  </si>
  <si>
    <t>Tipul conductei</t>
  </si>
  <si>
    <t>DN x grosimea peretelui</t>
  </si>
  <si>
    <t>Dimensiunile rezervoar/bazin, adresa</t>
  </si>
  <si>
    <t>Dimensiunile</t>
  </si>
  <si>
    <t>În procesul de captare la:</t>
  </si>
  <si>
    <t>a) spălarea sitelor</t>
  </si>
  <si>
    <t>b) spălarea microfiltrelor</t>
  </si>
  <si>
    <t>În procesul de tratare la:</t>
  </si>
  <si>
    <t>a) spălarea filtrelor</t>
  </si>
  <si>
    <t>b) spălarea și dezinfectarea filtrelor</t>
  </si>
  <si>
    <t>c) răcirea rulmenților</t>
  </si>
  <si>
    <t>La transportul şi distribuţia apei:</t>
  </si>
  <si>
    <t>Consumul de apă pentru necesităţi antiincendiare:</t>
  </si>
  <si>
    <t>Consumul tehnologic de apă în sistemul public de canalizare:</t>
  </si>
  <si>
    <t>b) pentru spălatul prefiltrelor:</t>
  </si>
  <si>
    <t>DN sector/grosimea peretelui</t>
  </si>
  <si>
    <t>Materialul conductei</t>
  </si>
  <si>
    <t>Ponderea din valoarea totală %</t>
  </si>
  <si>
    <t>Calculul</t>
  </si>
  <si>
    <t>consumului tehnologic şi a pierderilor de apă</t>
  </si>
  <si>
    <t>în conformitate cu prevederile Regulamentului cu privire la stabilirea și aprobarea, în scop de determinare a tarifelor, a consumului tehnologic și a pierderilor de apă în sistemele publice de alimentare cu apă</t>
  </si>
  <si>
    <r>
      <t xml:space="preserve">1. </t>
    </r>
    <r>
      <rPr>
        <sz val="12"/>
        <color theme="1"/>
        <rFont val="Times New Roman"/>
        <family val="1"/>
        <charset val="204"/>
      </rPr>
      <t>Regulamentul cu privire la stabilirea şi aprobarea, în scop de determinare a tarifelor, a consumului tehnologic şi a pierderilor de apă în sistemele publice de alimentare cu apă (în continuare Regulament) are drept scop stabilirea modalităţii unice de calculare şi aprobare a consumurilor tehnologice şi a pierderilor de apă în sistemele publice de alimentare cu apă şi de canalizare, volume de apă care vor fi luate în considerare la determinarea tarifelor pentru serviciul public de alimentare cu apă, de canalizare şi de epurare a apelor uzate.</t>
    </r>
  </si>
  <si>
    <r>
      <t xml:space="preserve">2. </t>
    </r>
    <r>
      <rPr>
        <sz val="12"/>
        <color theme="1"/>
        <rFont val="Times New Roman"/>
        <family val="1"/>
        <charset val="204"/>
      </rPr>
      <t>Calcularea consumului tehnologic şi a pierderilor de apă se realizează în conformitate cu prezentul Regulament, de către fiecare operator care furnizează serviciul public de alimentare cu apă şi de canalizare în scopul justificării consumului tehnologic şi a pierderilor de apă în procesele de captare, tratare, transportul, acumularea şi distribuţia apei, respectiv, de canalizarea și de epurare a apelor uzate.</t>
    </r>
  </si>
  <si>
    <t>b) consumul tehnologic de apă în procesele de tratare și pompare a apei;</t>
  </si>
  <si>
    <t>c) consumul tehnologic de apă la răcirea rulmenților pompelor de apă, suflantelor și pierderi de apă prin garniturile de etanșare.</t>
  </si>
  <si>
    <r>
      <t xml:space="preserve">6. </t>
    </r>
    <r>
      <rPr>
        <sz val="12"/>
        <color theme="1"/>
        <rFont val="Times New Roman"/>
        <family val="1"/>
        <charset val="204"/>
      </rPr>
      <t>Consumul tehnologic de apă în procesele de tratare și pompare a apei include:</t>
    </r>
  </si>
  <si>
    <t>b) consumul tehnologic de apă la răcirea rulmenţilor pompelor, suflantelor și pierderi de apă prin garniturile de etanșare;</t>
  </si>
  <si>
    <t>c) consumul tehnologic de apă la spălatul, dezinfectarea rezervoarelor/bazinelor;</t>
  </si>
  <si>
    <t>a) volumul de apă utilizat pentru răcirea rulmenţilor pompelor, suflantelor și pierderile de apă prin garniturile de etanșare;</t>
  </si>
  <si>
    <r>
      <t>V</t>
    </r>
    <r>
      <rPr>
        <b/>
        <vertAlign val="subscript"/>
        <sz val="12"/>
        <color theme="1"/>
        <rFont val="Times New Roman"/>
        <family val="1"/>
        <charset val="204"/>
      </rPr>
      <t>c.t.sum.</t>
    </r>
    <r>
      <rPr>
        <b/>
        <sz val="12"/>
        <color theme="1"/>
        <rFont val="Times New Roman"/>
        <family val="1"/>
        <charset val="204"/>
      </rPr>
      <t xml:space="preserve"> = V</t>
    </r>
    <r>
      <rPr>
        <b/>
        <vertAlign val="subscript"/>
        <sz val="12"/>
        <color theme="1"/>
        <rFont val="Times New Roman"/>
        <family val="1"/>
        <charset val="204"/>
      </rPr>
      <t>c.t.s.cpt.</t>
    </r>
    <r>
      <rPr>
        <b/>
        <sz val="12"/>
        <color theme="1"/>
        <rFont val="Times New Roman"/>
        <family val="1"/>
        <charset val="204"/>
      </rPr>
      <t>+V</t>
    </r>
    <r>
      <rPr>
        <b/>
        <vertAlign val="subscript"/>
        <sz val="12"/>
        <color theme="1"/>
        <rFont val="Times New Roman"/>
        <family val="1"/>
        <charset val="204"/>
      </rPr>
      <t>c.t.s.trt.</t>
    </r>
    <r>
      <rPr>
        <b/>
        <sz val="12"/>
        <color theme="1"/>
        <rFont val="Times New Roman"/>
        <family val="1"/>
        <charset val="204"/>
      </rPr>
      <t xml:space="preserve">+V </t>
    </r>
    <r>
      <rPr>
        <b/>
        <vertAlign val="subscript"/>
        <sz val="12"/>
        <color theme="1"/>
        <rFont val="Times New Roman"/>
        <family val="1"/>
        <charset val="204"/>
      </rPr>
      <t>c.t.t/d.</t>
    </r>
    <r>
      <rPr>
        <b/>
        <sz val="12"/>
        <color theme="1"/>
        <rFont val="Times New Roman"/>
        <family val="1"/>
        <charset val="204"/>
      </rPr>
      <t>+V</t>
    </r>
    <r>
      <rPr>
        <b/>
        <vertAlign val="subscript"/>
        <sz val="12"/>
        <color theme="1"/>
        <rFont val="Times New Roman"/>
        <family val="1"/>
        <charset val="204"/>
      </rPr>
      <t>sum.antiincend</t>
    </r>
    <r>
      <rPr>
        <b/>
        <sz val="12"/>
        <color theme="1"/>
        <rFont val="Times New Roman"/>
        <family val="1"/>
        <charset val="204"/>
      </rPr>
      <t>+V</t>
    </r>
    <r>
      <rPr>
        <b/>
        <vertAlign val="subscript"/>
        <sz val="12"/>
        <color theme="1"/>
        <rFont val="Times New Roman"/>
        <family val="1"/>
        <charset val="204"/>
      </rPr>
      <t>n.g.opr.</t>
    </r>
    <r>
      <rPr>
        <b/>
        <sz val="12"/>
        <color theme="1"/>
        <rFont val="Times New Roman"/>
        <family val="1"/>
        <charset val="204"/>
      </rPr>
      <t>+V</t>
    </r>
    <r>
      <rPr>
        <b/>
        <vertAlign val="subscript"/>
        <sz val="12"/>
        <color theme="1"/>
        <rFont val="Times New Roman"/>
        <family val="1"/>
        <charset val="204"/>
      </rPr>
      <t>c.t.s.cnl.</t>
    </r>
    <r>
      <rPr>
        <b/>
        <sz val="12"/>
        <color theme="1"/>
        <rFont val="Times New Roman"/>
        <family val="1"/>
        <charset val="204"/>
      </rPr>
      <t>+V</t>
    </r>
    <r>
      <rPr>
        <b/>
        <vertAlign val="subscript"/>
        <sz val="12"/>
        <color theme="1"/>
        <rFont val="Times New Roman"/>
        <family val="1"/>
        <charset val="204"/>
      </rPr>
      <t>a.c.a.</t>
    </r>
    <r>
      <rPr>
        <vertAlign val="subscript"/>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(2)</t>
    </r>
  </si>
  <si>
    <r>
      <t>V</t>
    </r>
    <r>
      <rPr>
        <b/>
        <vertAlign val="subscript"/>
        <sz val="12"/>
        <color theme="1"/>
        <rFont val="Times New Roman"/>
        <family val="1"/>
        <charset val="204"/>
      </rPr>
      <t>a.c.a.</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volumul apei livrat consumatorilor cu autocisterne în timpul lichidării avariilor, m</t>
    </r>
    <r>
      <rPr>
        <vertAlign val="superscript"/>
        <sz val="12"/>
        <color theme="1"/>
        <rFont val="Times New Roman"/>
        <family val="1"/>
        <charset val="204"/>
      </rPr>
      <t>3</t>
    </r>
    <r>
      <rPr>
        <sz val="12"/>
        <color theme="1"/>
        <rFont val="Times New Roman"/>
        <family val="1"/>
        <charset val="204"/>
      </rPr>
      <t>;</t>
    </r>
  </si>
  <si>
    <r>
      <t>V</t>
    </r>
    <r>
      <rPr>
        <b/>
        <vertAlign val="subscript"/>
        <sz val="12"/>
        <color theme="1"/>
        <rFont val="Times New Roman"/>
        <family val="1"/>
        <charset val="204"/>
      </rPr>
      <t>c.t.s.cnl.</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volumul consumului tehnologic sumar de apă în sistemul public de canalizare, se determină conform formulei (23) din punctul 32 al prezentului Regulament;</t>
    </r>
  </si>
  <si>
    <r>
      <t>V</t>
    </r>
    <r>
      <rPr>
        <b/>
        <vertAlign val="subscript"/>
        <sz val="12"/>
        <color theme="1"/>
        <rFont val="Times New Roman"/>
        <family val="1"/>
        <charset val="204"/>
      </rPr>
      <t>n.g.opr.</t>
    </r>
    <r>
      <rPr>
        <sz val="12"/>
        <color theme="1"/>
        <rFont val="Times New Roman"/>
        <family val="1"/>
        <charset val="204"/>
      </rPr>
      <t xml:space="preserve"> </t>
    </r>
    <r>
      <rPr>
        <i/>
        <sz val="12"/>
        <color theme="1"/>
        <rFont val="Times New Roman"/>
        <family val="1"/>
        <charset val="204"/>
      </rPr>
      <t>–</t>
    </r>
    <r>
      <rPr>
        <sz val="12"/>
        <color theme="1"/>
        <rFont val="Times New Roman"/>
        <family val="1"/>
        <charset val="204"/>
      </rPr>
      <t xml:space="preserve"> volumul consumului de apă pentru necesităţile gospodăreşti ale operatorului se determină conform cerinţelor punctului 31și indicatorilor stabilițiîn Anexa nr.1 la prezentului Regulament;</t>
    </r>
  </si>
  <si>
    <t>Volumele de apă transportate cu cisternele pentru asigurarea cu apă potabilă a consumatorilor aflați în perimetrul conductei de apă care a fost deconectată pentru remedierea avariei sau pentru executarea lucrărilor planificate, se justifică prin prezentarea copiilor fișelor de lucru la conducta de apă din adresa respectivă, copia foii de parcurs a unității de transport care indică deplasarea la adresa respectivă precum și volumul cisternei la unitatea de transpurt.</t>
  </si>
  <si>
    <r>
      <t>V</t>
    </r>
    <r>
      <rPr>
        <b/>
        <vertAlign val="subscript"/>
        <sz val="12"/>
        <color theme="1"/>
        <rFont val="Times New Roman"/>
        <family val="1"/>
        <charset val="204"/>
      </rPr>
      <t xml:space="preserve">st.supr. </t>
    </r>
    <r>
      <rPr>
        <b/>
        <sz val="12"/>
        <color theme="1"/>
        <rFont val="Times New Roman"/>
        <family val="1"/>
        <charset val="204"/>
      </rPr>
      <t>= V</t>
    </r>
    <r>
      <rPr>
        <b/>
        <vertAlign val="subscript"/>
        <sz val="12"/>
        <color theme="1"/>
        <rFont val="Times New Roman"/>
        <family val="1"/>
        <charset val="204"/>
      </rPr>
      <t>s.s.</t>
    </r>
    <r>
      <rPr>
        <b/>
        <sz val="12"/>
        <color theme="1"/>
        <rFont val="Times New Roman"/>
        <family val="1"/>
        <charset val="204"/>
      </rPr>
      <t>+V</t>
    </r>
    <r>
      <rPr>
        <b/>
        <vertAlign val="subscript"/>
        <sz val="12"/>
        <color theme="1"/>
        <rFont val="Times New Roman"/>
        <family val="1"/>
        <charset val="204"/>
      </rPr>
      <t>s.mf.</t>
    </r>
    <r>
      <rPr>
        <b/>
        <sz val="12"/>
        <color theme="1"/>
        <rFont val="Times New Roman"/>
        <family val="1"/>
        <charset val="204"/>
      </rPr>
      <t>+V</t>
    </r>
    <r>
      <rPr>
        <b/>
        <vertAlign val="subscript"/>
        <sz val="12"/>
        <color theme="1"/>
        <rFont val="Times New Roman"/>
        <family val="1"/>
        <charset val="204"/>
      </rPr>
      <t>r.rulm.st.pomp.</t>
    </r>
    <r>
      <rPr>
        <b/>
        <sz val="12"/>
        <color theme="1"/>
        <rFont val="Times New Roman"/>
        <family val="1"/>
        <charset val="204"/>
      </rPr>
      <t>+V</t>
    </r>
    <r>
      <rPr>
        <b/>
        <vertAlign val="subscript"/>
        <sz val="12"/>
        <color theme="1"/>
        <rFont val="Times New Roman"/>
        <family val="1"/>
        <charset val="204"/>
      </rPr>
      <t>etans.pomp.</t>
    </r>
    <r>
      <rPr>
        <b/>
        <sz val="12"/>
        <color theme="1"/>
        <rFont val="Times New Roman"/>
        <family val="1"/>
        <charset val="204"/>
      </rPr>
      <t>+V</t>
    </r>
    <r>
      <rPr>
        <b/>
        <vertAlign val="subscript"/>
        <sz val="12"/>
        <color theme="1"/>
        <rFont val="Times New Roman"/>
        <family val="1"/>
        <charset val="204"/>
      </rPr>
      <t xml:space="preserve">s.c.c.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(4)</t>
    </r>
  </si>
  <si>
    <r>
      <t>V</t>
    </r>
    <r>
      <rPr>
        <vertAlign val="subscript"/>
        <sz val="11"/>
        <color theme="1"/>
        <rFont val="Times New Roman"/>
        <family val="1"/>
        <charset val="204"/>
      </rPr>
      <t>s.s</t>
    </r>
  </si>
  <si>
    <r>
      <t>V</t>
    </r>
    <r>
      <rPr>
        <vertAlign val="subscript"/>
        <sz val="11"/>
        <color theme="1"/>
        <rFont val="Times New Roman"/>
        <family val="1"/>
        <charset val="204"/>
      </rPr>
      <t>s.mf.</t>
    </r>
  </si>
  <si>
    <r>
      <t>V</t>
    </r>
    <r>
      <rPr>
        <vertAlign val="subscript"/>
        <sz val="12"/>
        <color theme="1"/>
        <rFont val="Times New Roman"/>
        <family val="1"/>
        <charset val="204"/>
      </rPr>
      <t>s.c.c.</t>
    </r>
  </si>
  <si>
    <r>
      <t>V</t>
    </r>
    <r>
      <rPr>
        <vertAlign val="subscript"/>
        <sz val="11"/>
        <color theme="1"/>
        <rFont val="Times New Roman"/>
        <family val="1"/>
        <charset val="204"/>
      </rPr>
      <t>r.rulm.st.pomp.</t>
    </r>
  </si>
  <si>
    <r>
      <t>V</t>
    </r>
    <r>
      <rPr>
        <vertAlign val="subscript"/>
        <sz val="12"/>
        <color theme="1"/>
        <rFont val="Times New Roman"/>
        <family val="1"/>
        <charset val="204"/>
      </rPr>
      <t>etans.pomp.</t>
    </r>
  </si>
  <si>
    <r>
      <t>V</t>
    </r>
    <r>
      <rPr>
        <b/>
        <vertAlign val="subscript"/>
        <sz val="12"/>
        <color theme="1"/>
        <rFont val="Times New Roman"/>
        <family val="1"/>
        <charset val="204"/>
      </rPr>
      <t xml:space="preserve">r.rulm.st.pomp. </t>
    </r>
    <r>
      <rPr>
        <sz val="12"/>
        <color theme="1"/>
        <rFont val="Times New Roman"/>
        <family val="1"/>
        <charset val="204"/>
      </rPr>
      <t>– consumul tehnologic de apă la răcirea rulmenților se determină conform formulei (10) din punctul 23, m</t>
    </r>
    <r>
      <rPr>
        <vertAlign val="superscript"/>
        <sz val="12"/>
        <color theme="1"/>
        <rFont val="Times New Roman"/>
        <family val="1"/>
        <charset val="204"/>
      </rPr>
      <t>3</t>
    </r>
    <r>
      <rPr>
        <sz val="12"/>
        <color theme="1"/>
        <rFont val="Times New Roman"/>
        <family val="1"/>
        <charset val="204"/>
      </rPr>
      <t>;</t>
    </r>
  </si>
  <si>
    <r>
      <t>V</t>
    </r>
    <r>
      <rPr>
        <b/>
        <vertAlign val="subscript"/>
        <sz val="12"/>
        <color theme="1"/>
        <rFont val="Times New Roman"/>
        <family val="1"/>
        <charset val="204"/>
      </rPr>
      <t>etans.pomp.</t>
    </r>
    <r>
      <rPr>
        <sz val="12"/>
        <color theme="1"/>
        <rFont val="Times New Roman"/>
        <family val="1"/>
        <charset val="204"/>
      </rPr>
      <t>– consumul tehnologic de apă prin garniturile de etanșare se determină în baza datelor din pașapoartele tehnice ale pompelor de apă, în funcție de tipul pompei de apă și de cinstrucția sistemului de etanșare, m</t>
    </r>
    <r>
      <rPr>
        <vertAlign val="superscript"/>
        <sz val="12"/>
        <color theme="1"/>
        <rFont val="Times New Roman"/>
        <family val="1"/>
        <charset val="204"/>
      </rPr>
      <t>3</t>
    </r>
    <r>
      <rPr>
        <sz val="12"/>
        <color theme="1"/>
        <rFont val="Times New Roman"/>
        <family val="1"/>
        <charset val="204"/>
      </rPr>
      <t>;</t>
    </r>
  </si>
  <si>
    <r>
      <t>n</t>
    </r>
    <r>
      <rPr>
        <sz val="12"/>
        <color theme="1"/>
        <rFont val="Times New Roman"/>
        <family val="1"/>
        <charset val="204"/>
      </rPr>
      <t xml:space="preserve"> – numărul de spălări pe an, în funcţie de calitatea apei din sursă, se stabileşte una spălare pe an. În cazul în care sunt prescripții emise de Agenția Națională pentru Sănătate Publică, numărul de spălări se majorează cu numărul prescripțiilor emise de Agenția Națională pentru Sănătate Publică, cu prezentarea copiilor prescripțiilor.
Operatorul este obligat să întocmească actele de efectuare a spălărilor în care se indică în mod obligatoriu data efectuării spălării, diametrul și materialul conductei de apă spălate, lungimea tronsonului la care s-a efectuat spălarea, durata de timp a spălării, volumul de apă utilizat la spălarea fiecărui tronson de rețea. În cazul în care nu se întocmesc actele respective, volumele corespunzătoare de apă nu se iau în considerare la calcularea consumului tehnologic.</t>
    </r>
  </si>
  <si>
    <r>
      <t>V</t>
    </r>
    <r>
      <rPr>
        <b/>
        <vertAlign val="subscript"/>
        <sz val="12"/>
        <color theme="1"/>
        <rFont val="Times New Roman"/>
        <family val="1"/>
        <charset val="204"/>
      </rPr>
      <t>c.t.s.trt.</t>
    </r>
    <r>
      <rPr>
        <sz val="12"/>
        <color theme="1"/>
        <rFont val="Times New Roman"/>
        <family val="1"/>
        <charset val="204"/>
      </rPr>
      <t xml:space="preserve"> </t>
    </r>
    <r>
      <rPr>
        <b/>
        <sz val="12"/>
        <color theme="1"/>
        <rFont val="Times New Roman"/>
        <family val="1"/>
        <charset val="204"/>
      </rPr>
      <t>= V</t>
    </r>
    <r>
      <rPr>
        <b/>
        <vertAlign val="subscript"/>
        <sz val="12"/>
        <color theme="1"/>
        <rFont val="Times New Roman"/>
        <family val="1"/>
        <charset val="204"/>
      </rPr>
      <t>sp.filtr.</t>
    </r>
    <r>
      <rPr>
        <b/>
        <sz val="12"/>
        <color theme="1"/>
        <rFont val="Times New Roman"/>
        <family val="1"/>
        <charset val="204"/>
      </rPr>
      <t>+V</t>
    </r>
    <r>
      <rPr>
        <b/>
        <vertAlign val="subscript"/>
        <sz val="12"/>
        <color theme="1"/>
        <rFont val="Times New Roman"/>
        <family val="1"/>
        <charset val="204"/>
      </rPr>
      <t>sp/dz.filtr</t>
    </r>
    <r>
      <rPr>
        <b/>
        <sz val="12"/>
        <color theme="1"/>
        <rFont val="Times New Roman"/>
        <family val="1"/>
        <charset val="204"/>
      </rPr>
      <t>+V</t>
    </r>
    <r>
      <rPr>
        <b/>
        <vertAlign val="subscript"/>
        <sz val="12"/>
        <color theme="1"/>
        <rFont val="Times New Roman"/>
        <family val="1"/>
        <charset val="204"/>
      </rPr>
      <t>r.rulm.</t>
    </r>
    <r>
      <rPr>
        <b/>
        <sz val="12"/>
        <color theme="1"/>
        <rFont val="Times New Roman"/>
        <family val="1"/>
        <charset val="204"/>
      </rPr>
      <t>+V</t>
    </r>
    <r>
      <rPr>
        <b/>
        <vertAlign val="subscript"/>
        <sz val="12"/>
        <color theme="1"/>
        <rFont val="Times New Roman"/>
        <family val="1"/>
        <charset val="204"/>
      </rPr>
      <t>etanș.pompe</t>
    </r>
    <r>
      <rPr>
        <b/>
        <sz val="12"/>
        <color theme="1"/>
        <rFont val="Times New Roman"/>
        <family val="1"/>
        <charset val="204"/>
      </rPr>
      <t>+V</t>
    </r>
    <r>
      <rPr>
        <b/>
        <vertAlign val="subscript"/>
        <sz val="12"/>
        <color theme="1"/>
        <rFont val="Times New Roman"/>
        <family val="1"/>
        <charset val="204"/>
      </rPr>
      <t>sp/dz.rz/bz.</t>
    </r>
    <r>
      <rPr>
        <b/>
        <sz val="12"/>
        <color theme="1"/>
        <rFont val="Times New Roman"/>
        <family val="1"/>
        <charset val="204"/>
      </rPr>
      <t>+V</t>
    </r>
    <r>
      <rPr>
        <b/>
        <vertAlign val="subscript"/>
        <sz val="12"/>
        <color theme="1"/>
        <rFont val="Times New Roman"/>
        <family val="1"/>
        <charset val="204"/>
      </rPr>
      <t>pr.prelc.</t>
    </r>
    <r>
      <rPr>
        <b/>
        <sz val="12"/>
        <color theme="1"/>
        <rFont val="Times New Roman"/>
        <family val="1"/>
        <charset val="204"/>
      </rPr>
      <t>+V</t>
    </r>
    <r>
      <rPr>
        <b/>
        <vertAlign val="subscript"/>
        <sz val="12"/>
        <color theme="1"/>
        <rFont val="Times New Roman"/>
        <family val="1"/>
        <charset val="204"/>
      </rPr>
      <t>lb.</t>
    </r>
    <r>
      <rPr>
        <b/>
        <sz val="12"/>
        <color theme="1"/>
        <rFont val="Times New Roman"/>
        <family val="1"/>
        <charset val="204"/>
      </rPr>
      <t>+V</t>
    </r>
    <r>
      <rPr>
        <b/>
        <vertAlign val="subscript"/>
        <sz val="12"/>
        <color theme="1"/>
        <rFont val="Times New Roman"/>
        <family val="1"/>
        <charset val="204"/>
      </rPr>
      <t>evc.nam.</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(8)</t>
    </r>
  </si>
  <si>
    <r>
      <t>V</t>
    </r>
    <r>
      <rPr>
        <b/>
        <vertAlign val="subscript"/>
        <sz val="12"/>
        <color theme="1"/>
        <rFont val="Times New Roman"/>
        <family val="1"/>
        <charset val="204"/>
      </rPr>
      <t>etanș.pompe</t>
    </r>
    <r>
      <rPr>
        <sz val="12"/>
        <color theme="1"/>
        <rFont val="Times New Roman"/>
        <family val="1"/>
        <charset val="204"/>
      </rPr>
      <t xml:space="preserve"> – consumul tehnologic de apă prin garniturile de etanșare se determină în baza datelor din pașapoartele tehnice ale pompelor de apă, în funcție de tipul pompei de apă și de construcția sistemului de etanșare.</t>
    </r>
  </si>
  <si>
    <r>
      <t>V</t>
    </r>
    <r>
      <rPr>
        <vertAlign val="subscript"/>
        <sz val="11"/>
        <color theme="1"/>
        <rFont val="Times New Roman"/>
        <family val="1"/>
        <charset val="204"/>
      </rPr>
      <t>a.c.a.</t>
    </r>
  </si>
  <si>
    <t xml:space="preserve">               – consumul de apă pentru răcirea rulmenților conform pașaportului tehnic al instalației, l/h;</t>
  </si>
  <si>
    <t xml:space="preserve">               – scurgerile specifice prin garniturile de etanșare conform pașaportului tehnic al instalației, l/h;</t>
  </si>
  <si>
    <r>
      <t xml:space="preserve">           </t>
    </r>
    <r>
      <rPr>
        <sz val="12"/>
        <color theme="1"/>
        <rFont val="Times New Roman"/>
        <family val="1"/>
        <charset val="204"/>
      </rPr>
      <t>– durata de timp de funcţionare anuală a agregatului conformregistrelor de evidență, ore;</t>
    </r>
  </si>
  <si>
    <r>
      <rPr>
        <b/>
        <i/>
        <sz val="12"/>
        <color theme="1"/>
        <rFont val="Times New Roman"/>
        <family val="1"/>
        <charset val="204"/>
      </rPr>
      <t>n</t>
    </r>
    <r>
      <rPr>
        <b/>
        <i/>
        <vertAlign val="subscript"/>
        <sz val="12"/>
        <color theme="1"/>
        <rFont val="Times New Roman"/>
        <family val="1"/>
        <charset val="204"/>
      </rPr>
      <t>i</t>
    </r>
    <r>
      <rPr>
        <sz val="12"/>
        <color theme="1"/>
        <rFont val="Times New Roman"/>
        <family val="1"/>
        <charset val="204"/>
      </rPr>
      <t xml:space="preserve"> – numărul agregatelor în funcţiune pentru fiecaretip în parte, unităţi.</t>
    </r>
  </si>
  <si>
    <t xml:space="preserve">
</t>
  </si>
  <si>
    <r>
      <t>10</t>
    </r>
    <r>
      <rPr>
        <b/>
        <vertAlign val="superscript"/>
        <sz val="12"/>
        <color theme="1"/>
        <rFont val="Times New Roman"/>
        <family val="1"/>
        <charset val="204"/>
      </rPr>
      <t>-3</t>
    </r>
    <r>
      <rPr>
        <vertAlign val="superscript"/>
        <sz val="12"/>
        <color theme="1"/>
        <rFont val="Times New Roman"/>
        <family val="1"/>
        <charset val="204"/>
      </rPr>
      <t xml:space="preserve"> </t>
    </r>
    <r>
      <rPr>
        <sz val="12"/>
        <color theme="1"/>
        <rFont val="Times New Roman"/>
        <family val="1"/>
        <charset val="204"/>
      </rPr>
      <t>- coeficient de conversie din litri în m</t>
    </r>
    <r>
      <rPr>
        <vertAlign val="superscript"/>
        <sz val="12"/>
        <color theme="1"/>
        <rFont val="Times New Roman"/>
        <family val="1"/>
        <charset val="204"/>
      </rPr>
      <t>3</t>
    </r>
    <r>
      <rPr>
        <sz val="12"/>
        <color theme="1"/>
        <rFont val="Times New Roman"/>
        <family val="1"/>
        <charset val="204"/>
      </rPr>
      <t>.</t>
    </r>
  </si>
  <si>
    <r>
      <t>V</t>
    </r>
    <r>
      <rPr>
        <b/>
        <i/>
        <vertAlign val="subscript"/>
        <sz val="12"/>
        <color theme="1"/>
        <rFont val="Times New Roman"/>
        <family val="1"/>
        <charset val="204"/>
      </rPr>
      <t xml:space="preserve">r. rulm. </t>
    </r>
  </si>
  <si>
    <t>I tip</t>
  </si>
  <si>
    <t>II tip</t>
  </si>
  <si>
    <t>III tip</t>
  </si>
  <si>
    <t>IV tip</t>
  </si>
  <si>
    <t>V tip</t>
  </si>
  <si>
    <r>
      <t>V</t>
    </r>
    <r>
      <rPr>
        <b/>
        <i/>
        <vertAlign val="subscript"/>
        <sz val="12"/>
        <color theme="1"/>
        <rFont val="Times New Roman"/>
        <family val="1"/>
        <charset val="204"/>
      </rPr>
      <t xml:space="preserve">r. rulm.st.pomp. </t>
    </r>
  </si>
  <si>
    <r>
      <t>V</t>
    </r>
    <r>
      <rPr>
        <b/>
        <vertAlign val="subscript"/>
        <sz val="11"/>
        <color theme="1"/>
        <rFont val="Times New Roman"/>
        <family val="1"/>
        <charset val="204"/>
      </rPr>
      <t xml:space="preserve">s.s </t>
    </r>
  </si>
  <si>
    <r>
      <t>V</t>
    </r>
    <r>
      <rPr>
        <b/>
        <vertAlign val="subscript"/>
        <sz val="11"/>
        <color theme="1"/>
        <rFont val="Times New Roman"/>
        <family val="1"/>
        <charset val="204"/>
      </rPr>
      <t>s.mf.</t>
    </r>
  </si>
  <si>
    <r>
      <t>V</t>
    </r>
    <r>
      <rPr>
        <vertAlign val="subscript"/>
        <sz val="9"/>
        <color theme="1"/>
        <rFont val="Times New Roman"/>
        <family val="1"/>
        <charset val="204"/>
      </rPr>
      <t xml:space="preserve"> total site</t>
    </r>
  </si>
  <si>
    <r>
      <t xml:space="preserve">V </t>
    </r>
    <r>
      <rPr>
        <vertAlign val="subscript"/>
        <sz val="9"/>
        <color theme="1"/>
        <rFont val="Times New Roman"/>
        <family val="1"/>
        <charset val="204"/>
      </rPr>
      <t>total microfiltre</t>
    </r>
  </si>
  <si>
    <r>
      <t>V</t>
    </r>
    <r>
      <rPr>
        <b/>
        <i/>
        <vertAlign val="subscript"/>
        <sz val="12"/>
        <color theme="1"/>
        <rFont val="Times New Roman"/>
        <family val="1"/>
        <charset val="204"/>
      </rPr>
      <t xml:space="preserve">etans.pomp. </t>
    </r>
  </si>
  <si>
    <t xml:space="preserve">                           – consumul de apă pentru răcirea rulmenților conform pașaportului tehnic al instalației, l/h;</t>
  </si>
  <si>
    <t xml:space="preserve">                     – scurgerile specifice prin garniturile de etanșare conform pașaportului tehnic al instalației, l/h;</t>
  </si>
  <si>
    <r>
      <t>V</t>
    </r>
    <r>
      <rPr>
        <vertAlign val="subscript"/>
        <sz val="12"/>
        <color theme="1"/>
        <rFont val="Times New Roman"/>
        <family val="1"/>
        <charset val="204"/>
      </rPr>
      <t xml:space="preserve">etanș.pompe. </t>
    </r>
  </si>
  <si>
    <t>În cazul în care sunt prescripții emise de Agenția Națională pentru Sănătate Publică, numărul de spălări ale filtrelor se majorează respectiv, cu prezentarea copiilor prescripțiilor.
Operatorul este obligat să întocmească actele de efectuare a spălărilor în care se indică în mod obligatoriu data efectuării spălării, suprafața filtrului la care s-a efectuat spălarea, durata de timp a spălării, volumul de apă utilizat la spălatul fiecărui filtru. În cazul în care nu se întocmesc actele respective, volumele corespunzătoare de apă nu se iau în considerare la calcularea consumului tehnologic.
Calculul volumului anual de apă pentru spălatul filtrelor la stațiile de tratare a apei se efectuează și se prezintă în baza datelor din Anexa nr. 1 la prezentul Regulament.</t>
  </si>
  <si>
    <t>Denumirea pompei</t>
  </si>
  <si>
    <r>
      <t xml:space="preserve">n </t>
    </r>
    <r>
      <rPr>
        <sz val="12"/>
        <color theme="1"/>
        <rFont val="Times New Roman"/>
        <family val="1"/>
        <charset val="204"/>
      </rPr>
      <t>– numărul de spălări, se stabilește una spălare pe an. În cazul în care sunt prescripții emise de Agenția Națională pentru Sănătate Publică, numărul de spălări se majorează cu numărul prescripțiilor emise de Agenția Națională pentru Sănătate Publică, cu prezentarea copiilor prescripțiilor;                                                                                                                                                                                                         Operatorul este obligat să întocmească actele de efectuare a spălărilor rezervoarelor/bazinelor în care se indică în mod obligatoriu data efectuării spălării, suprafața interioară a rezervorului/bazinului, volumul de apă utilizat la spălatul fiecărui rezervor/bazin. În cazul în care nu se întocmesc actele respective, volumele corespunzătoare de apă nu se iau în considerare la calcularea consumului tehnologic.</t>
    </r>
  </si>
  <si>
    <r>
      <t>V</t>
    </r>
    <r>
      <rPr>
        <b/>
        <vertAlign val="subscript"/>
        <sz val="12"/>
        <color theme="1"/>
        <rFont val="Times New Roman"/>
        <family val="1"/>
        <charset val="204"/>
      </rPr>
      <t xml:space="preserve">c.t.t/d. </t>
    </r>
    <r>
      <rPr>
        <b/>
        <i/>
        <sz val="12"/>
        <color theme="1"/>
        <rFont val="Times New Roman"/>
        <family val="1"/>
        <charset val="204"/>
      </rPr>
      <t xml:space="preserve">= </t>
    </r>
    <r>
      <rPr>
        <b/>
        <sz val="12"/>
        <color theme="1"/>
        <rFont val="Times New Roman"/>
        <family val="1"/>
        <charset val="204"/>
      </rPr>
      <t>V</t>
    </r>
    <r>
      <rPr>
        <b/>
        <vertAlign val="subscript"/>
        <sz val="12"/>
        <color theme="1"/>
        <rFont val="Times New Roman"/>
        <family val="1"/>
        <charset val="204"/>
      </rPr>
      <t>g.r.t/d.</t>
    </r>
    <r>
      <rPr>
        <b/>
        <sz val="12"/>
        <color theme="1"/>
        <rFont val="Times New Roman"/>
        <family val="1"/>
        <charset val="204"/>
      </rPr>
      <t>+V</t>
    </r>
    <r>
      <rPr>
        <b/>
        <vertAlign val="subscript"/>
        <sz val="12"/>
        <color theme="1"/>
        <rFont val="Times New Roman"/>
        <family val="1"/>
        <charset val="204"/>
      </rPr>
      <t>s/d. r.t/d</t>
    </r>
    <r>
      <rPr>
        <b/>
        <i/>
        <vertAlign val="subscript"/>
        <sz val="12"/>
        <color theme="1"/>
        <rFont val="Times New Roman"/>
        <family val="1"/>
        <charset val="204"/>
      </rPr>
      <t xml:space="preserve"> </t>
    </r>
    <r>
      <rPr>
        <b/>
        <sz val="12"/>
        <color theme="1"/>
        <rFont val="Times New Roman"/>
        <family val="1"/>
        <charset val="204"/>
      </rPr>
      <t>+ V</t>
    </r>
    <r>
      <rPr>
        <b/>
        <vertAlign val="subscript"/>
        <sz val="12"/>
        <color theme="1"/>
        <rFont val="Times New Roman"/>
        <family val="1"/>
        <charset val="204"/>
      </rPr>
      <t>sp/dz. rz/bz.</t>
    </r>
    <r>
      <rPr>
        <b/>
        <sz val="12"/>
        <color theme="1"/>
        <rFont val="Times New Roman"/>
        <family val="1"/>
        <charset val="204"/>
      </rPr>
      <t>+ V</t>
    </r>
    <r>
      <rPr>
        <b/>
        <vertAlign val="subscript"/>
        <sz val="12"/>
        <color theme="1"/>
        <rFont val="Times New Roman"/>
        <family val="1"/>
        <charset val="204"/>
      </rPr>
      <t>pr.r.t/d.</t>
    </r>
    <r>
      <rPr>
        <b/>
        <sz val="12"/>
        <color theme="1"/>
        <rFont val="Times New Roman"/>
        <family val="1"/>
        <charset val="204"/>
      </rPr>
      <t>+V</t>
    </r>
    <r>
      <rPr>
        <b/>
        <vertAlign val="subscript"/>
        <sz val="12"/>
        <color theme="1"/>
        <rFont val="Times New Roman"/>
        <family val="1"/>
        <charset val="204"/>
      </rPr>
      <t>r.rulm.</t>
    </r>
    <r>
      <rPr>
        <b/>
        <sz val="12"/>
        <color theme="1"/>
        <rFont val="Times New Roman"/>
        <family val="1"/>
        <charset val="204"/>
      </rPr>
      <t>+V</t>
    </r>
    <r>
      <rPr>
        <b/>
        <vertAlign val="subscript"/>
        <sz val="12"/>
        <color theme="1"/>
        <rFont val="Times New Roman"/>
        <family val="1"/>
        <charset val="204"/>
      </rPr>
      <t>etanș.pompe</t>
    </r>
    <r>
      <rPr>
        <sz val="12"/>
        <color theme="1"/>
        <rFont val="Times New Roman"/>
        <family val="1"/>
        <charset val="204"/>
      </rPr>
      <t>, m</t>
    </r>
    <r>
      <rPr>
        <vertAlign val="superscript"/>
        <sz val="12"/>
        <color theme="1"/>
        <rFont val="Times New Roman"/>
        <family val="1"/>
        <charset val="204"/>
      </rPr>
      <t>3</t>
    </r>
    <r>
      <rPr>
        <sz val="12"/>
        <color theme="1"/>
        <rFont val="Times New Roman"/>
        <family val="1"/>
        <charset val="204"/>
      </rPr>
      <t>, (16)</t>
    </r>
  </si>
  <si>
    <r>
      <t>V</t>
    </r>
    <r>
      <rPr>
        <vertAlign val="subscript"/>
        <sz val="11"/>
        <color theme="1"/>
        <rFont val="Times New Roman"/>
        <family val="1"/>
        <charset val="204"/>
      </rPr>
      <t>g.r.t/d.</t>
    </r>
  </si>
  <si>
    <r>
      <t>V</t>
    </r>
    <r>
      <rPr>
        <vertAlign val="subscript"/>
        <sz val="11"/>
        <color theme="1"/>
        <rFont val="Times New Roman"/>
        <family val="1"/>
        <charset val="204"/>
      </rPr>
      <t>s/d.r.t/d.</t>
    </r>
  </si>
  <si>
    <r>
      <t>V</t>
    </r>
    <r>
      <rPr>
        <vertAlign val="subscript"/>
        <sz val="11"/>
        <color theme="1"/>
        <rFont val="Times New Roman"/>
        <family val="1"/>
        <charset val="204"/>
      </rPr>
      <t>pr.r.t/d.</t>
    </r>
  </si>
  <si>
    <r>
      <t>V</t>
    </r>
    <r>
      <rPr>
        <vertAlign val="subscript"/>
        <sz val="12"/>
        <color theme="1"/>
        <rFont val="Times New Roman"/>
        <family val="1"/>
        <charset val="204"/>
      </rPr>
      <t>r.rulm.</t>
    </r>
  </si>
  <si>
    <r>
      <t>V</t>
    </r>
    <r>
      <rPr>
        <vertAlign val="subscript"/>
        <sz val="12"/>
        <color theme="1"/>
        <rFont val="Times New Roman"/>
        <family val="1"/>
        <charset val="204"/>
      </rPr>
      <t>etanș.pompe</t>
    </r>
  </si>
  <si>
    <r>
      <t>t</t>
    </r>
    <r>
      <rPr>
        <b/>
        <vertAlign val="subscript"/>
        <sz val="12"/>
        <color theme="1"/>
        <rFont val="Times New Roman"/>
        <family val="1"/>
        <charset val="204"/>
      </rPr>
      <t xml:space="preserve">sp. </t>
    </r>
    <r>
      <rPr>
        <sz val="12"/>
        <color theme="1"/>
        <rFont val="Times New Roman"/>
        <family val="1"/>
        <charset val="204"/>
      </rPr>
      <t>– durata de timp a spălării, se stabileşte nu mai mare de 1,5 ore;</t>
    </r>
  </si>
  <si>
    <t>Operatorul întocmește actul de spălare a rețelei publice de alimentare cu apă, după fiecare spălare, în care va indica obligatoriu data, diametrul și materialul conductei de apă, lungimea tronsoanelor de rețea publică de alimentare cu apă, durata de timp a spălării și respectiv volumul de apă utilizat la spălare.                                                                                                                                                                            În cazul în care nu se întocmesc actele respective, volumele corespunzătoare de apă nu se iau în considerare la calcularea consumului tehnologic.                                                                                                                                                                                                                   Pentru spălarea repetată a rețelelor publice de alimentare cu apă se prezintă și actul care justifică necesitatea spălării suplimentare.</t>
  </si>
  <si>
    <r>
      <t>Consumul tehnologic de apă la transportul şi distribuţia apei inclusiv la procesele de golire (</t>
    </r>
    <r>
      <rPr>
        <b/>
        <sz val="12"/>
        <color theme="1"/>
        <rFont val="Times New Roman"/>
        <family val="1"/>
        <charset val="204"/>
      </rPr>
      <t>V</t>
    </r>
    <r>
      <rPr>
        <b/>
        <vertAlign val="subscript"/>
        <sz val="12"/>
        <color theme="1"/>
        <rFont val="Times New Roman"/>
        <family val="1"/>
        <charset val="204"/>
      </rPr>
      <t>g.r.t/d</t>
    </r>
    <r>
      <rPr>
        <sz val="12"/>
        <color theme="1"/>
        <rFont val="Times New Roman"/>
        <family val="1"/>
        <charset val="204"/>
      </rPr>
      <t>) şi de spălare (</t>
    </r>
    <r>
      <rPr>
        <b/>
        <sz val="12"/>
        <color theme="1"/>
        <rFont val="Times New Roman"/>
        <family val="1"/>
        <charset val="204"/>
      </rPr>
      <t>V</t>
    </r>
    <r>
      <rPr>
        <b/>
        <vertAlign val="subscript"/>
        <sz val="12"/>
        <color theme="1"/>
        <rFont val="Times New Roman"/>
        <family val="1"/>
        <charset val="204"/>
      </rPr>
      <t>sp/dz.r.t/d.</t>
    </r>
    <r>
      <rPr>
        <sz val="12"/>
        <color theme="1"/>
        <rFont val="Times New Roman"/>
        <family val="1"/>
        <charset val="204"/>
      </rPr>
      <t>)  a reţelelor publice de transport, de distribuţie a apei se prezintă în baza datelor prezentate conform Anexei nr.1 la prezentul Regulament.</t>
    </r>
  </si>
  <si>
    <r>
      <t>Consumul tehnologic de apă utilizată la spălatul, dezinfectarea rezervoarelor (</t>
    </r>
    <r>
      <rPr>
        <b/>
        <sz val="12"/>
        <color theme="1"/>
        <rFont val="Times New Roman"/>
        <family val="1"/>
        <charset val="204"/>
      </rPr>
      <t>V</t>
    </r>
    <r>
      <rPr>
        <b/>
        <vertAlign val="subscript"/>
        <sz val="12"/>
        <color theme="1"/>
        <rFont val="Times New Roman"/>
        <family val="1"/>
        <charset val="204"/>
      </rPr>
      <t>sp./dz.rz/bz.</t>
    </r>
    <r>
      <rPr>
        <sz val="12"/>
        <color theme="1"/>
        <rFont val="Times New Roman"/>
        <family val="1"/>
        <charset val="204"/>
      </rPr>
      <t>) se prezintă în baza datelor prezentate conform Anexei nr. 1 la prezentul Regulament.</t>
    </r>
  </si>
  <si>
    <r>
      <t xml:space="preserve">                                                           , m</t>
    </r>
    <r>
      <rPr>
        <vertAlign val="superscript"/>
        <sz val="12"/>
        <color theme="1"/>
        <rFont val="Times New Roman"/>
        <family val="1"/>
        <charset val="204"/>
      </rPr>
      <t>3</t>
    </r>
    <r>
      <rPr>
        <sz val="12"/>
        <color theme="1"/>
        <rFont val="Times New Roman"/>
        <family val="1"/>
        <charset val="204"/>
      </rPr>
      <t>, (10)</t>
    </r>
  </si>
  <si>
    <r>
      <t>n</t>
    </r>
    <r>
      <rPr>
        <vertAlign val="subscript"/>
        <sz val="11"/>
        <color theme="1"/>
        <rFont val="Times New Roman"/>
        <family val="1"/>
        <charset val="204"/>
      </rPr>
      <t>pr.</t>
    </r>
  </si>
  <si>
    <r>
      <t>V</t>
    </r>
    <r>
      <rPr>
        <b/>
        <vertAlign val="subscript"/>
        <sz val="11"/>
        <color theme="1"/>
        <rFont val="Times New Roman"/>
        <family val="1"/>
        <charset val="204"/>
      </rPr>
      <t>pr.r.t/d.</t>
    </r>
  </si>
  <si>
    <r>
      <t>V</t>
    </r>
    <r>
      <rPr>
        <b/>
        <vertAlign val="subscript"/>
        <sz val="12"/>
        <color theme="1"/>
        <rFont val="Times New Roman"/>
        <family val="1"/>
        <charset val="204"/>
      </rPr>
      <t>r.rulm.</t>
    </r>
    <r>
      <rPr>
        <b/>
        <sz val="12"/>
        <color theme="1"/>
        <rFont val="Times New Roman"/>
        <family val="1"/>
        <charset val="204"/>
      </rPr>
      <t xml:space="preserve">  - </t>
    </r>
    <r>
      <rPr>
        <sz val="12"/>
        <color theme="1"/>
        <rFont val="Times New Roman"/>
        <family val="1"/>
        <charset val="204"/>
      </rPr>
      <t>consumul tehnologic de apă la răcirea rulmenților pompelor de apă, suflantelor la stațiile de tratare a apei se determină conform formulei (10) din punctul 23;</t>
    </r>
  </si>
  <si>
    <r>
      <t>V</t>
    </r>
    <r>
      <rPr>
        <b/>
        <vertAlign val="subscript"/>
        <sz val="12"/>
        <color theme="1"/>
        <rFont val="Times New Roman"/>
        <family val="1"/>
        <charset val="204"/>
      </rPr>
      <t>etanș. pompe</t>
    </r>
    <r>
      <rPr>
        <b/>
        <sz val="12"/>
        <color theme="1"/>
        <rFont val="Times New Roman"/>
        <family val="1"/>
        <charset val="204"/>
      </rPr>
      <t xml:space="preserve">  - </t>
    </r>
    <r>
      <rPr>
        <sz val="12"/>
        <color theme="1"/>
        <rFont val="Times New Roman"/>
        <family val="1"/>
        <charset val="204"/>
      </rPr>
      <t>consumul tehnologic de apă prin garniturile de etanșare se determină în baza datelor din pașapoartele tehnice ale pompelor de apă, în funcție de tipul pompei de apă și de construcția sistemului de etanșare.</t>
    </r>
  </si>
  <si>
    <r>
      <rPr>
        <sz val="12"/>
        <color theme="1"/>
        <rFont val="Times New Roman"/>
        <family val="1"/>
        <charset val="204"/>
      </rPr>
      <t xml:space="preserve">Calculul consumului tehnologic la răcirea rulmenților pompelor </t>
    </r>
    <r>
      <rPr>
        <b/>
        <sz val="12"/>
        <color theme="1"/>
        <rFont val="Times New Roman"/>
        <family val="1"/>
        <charset val="204"/>
      </rPr>
      <t>V</t>
    </r>
    <r>
      <rPr>
        <b/>
        <vertAlign val="subscript"/>
        <sz val="12"/>
        <color theme="1"/>
        <rFont val="Times New Roman"/>
        <family val="1"/>
        <charset val="204"/>
      </rPr>
      <t>r.rulm.</t>
    </r>
    <r>
      <rPr>
        <b/>
        <sz val="12"/>
        <color theme="1"/>
        <rFont val="Times New Roman"/>
        <family val="1"/>
        <charset val="204"/>
      </rPr>
      <t xml:space="preserve"> </t>
    </r>
    <r>
      <rPr>
        <sz val="12"/>
        <color theme="1"/>
        <rFont val="Times New Roman"/>
        <family val="1"/>
        <charset val="204"/>
      </rPr>
      <t>și</t>
    </r>
    <r>
      <rPr>
        <b/>
        <sz val="12"/>
        <color theme="1"/>
        <rFont val="Times New Roman"/>
        <family val="1"/>
        <charset val="204"/>
      </rPr>
      <t xml:space="preserve"> </t>
    </r>
    <r>
      <rPr>
        <sz val="12"/>
        <color theme="1"/>
        <rFont val="Times New Roman"/>
        <family val="1"/>
        <charset val="204"/>
      </rPr>
      <t xml:space="preserve">consumul tehnologic de apă pringarniturile de etanșare </t>
    </r>
    <r>
      <rPr>
        <b/>
        <sz val="12"/>
        <color theme="1"/>
        <rFont val="Times New Roman"/>
        <family val="1"/>
        <charset val="204"/>
      </rPr>
      <t>V</t>
    </r>
    <r>
      <rPr>
        <b/>
        <vertAlign val="subscript"/>
        <sz val="12"/>
        <color theme="1"/>
        <rFont val="Times New Roman"/>
        <family val="1"/>
        <charset val="204"/>
      </rPr>
      <t xml:space="preserve">etanș.pompe     </t>
    </r>
  </si>
  <si>
    <r>
      <rPr>
        <b/>
        <i/>
        <sz val="12"/>
        <color theme="1"/>
        <rFont val="Times New Roman"/>
        <family val="1"/>
        <charset val="204"/>
      </rPr>
      <t>n</t>
    </r>
    <r>
      <rPr>
        <sz val="12"/>
        <color theme="1"/>
        <rFont val="Times New Roman"/>
        <family val="1"/>
        <charset val="204"/>
      </rPr>
      <t xml:space="preserve"> – numărul agregatelor în funcţiune pentru fiecaretip în parte, unităţi.</t>
    </r>
  </si>
  <si>
    <t>- Volumul anual de apă destinat pentru necesităţile potabile şi menajere ale operatorului se determină în baza datelor prezentate conform Anexei nr.1 la prezentul Regulament;</t>
  </si>
  <si>
    <r>
      <t>V</t>
    </r>
    <r>
      <rPr>
        <b/>
        <vertAlign val="subscript"/>
        <sz val="12"/>
        <color theme="1"/>
        <rFont val="Times New Roman"/>
        <family val="1"/>
        <charset val="204"/>
      </rPr>
      <t xml:space="preserve">c.t. s.cnl. </t>
    </r>
    <r>
      <rPr>
        <b/>
        <i/>
        <sz val="12"/>
        <color theme="1"/>
        <rFont val="Times New Roman"/>
        <family val="1"/>
        <charset val="204"/>
      </rPr>
      <t xml:space="preserve">= </t>
    </r>
    <r>
      <rPr>
        <b/>
        <sz val="12"/>
        <color theme="1"/>
        <rFont val="Times New Roman"/>
        <family val="1"/>
        <charset val="204"/>
      </rPr>
      <t>V</t>
    </r>
    <r>
      <rPr>
        <b/>
        <vertAlign val="subscript"/>
        <sz val="12"/>
        <color theme="1"/>
        <rFont val="Times New Roman"/>
        <family val="1"/>
        <charset val="204"/>
      </rPr>
      <t>sp.grt.</t>
    </r>
    <r>
      <rPr>
        <b/>
        <sz val="12"/>
        <color theme="1"/>
        <rFont val="Times New Roman"/>
        <family val="1"/>
        <charset val="204"/>
      </rPr>
      <t xml:space="preserve"> + V</t>
    </r>
    <r>
      <rPr>
        <b/>
        <vertAlign val="subscript"/>
        <sz val="12"/>
        <color theme="1"/>
        <rFont val="Times New Roman"/>
        <family val="1"/>
        <charset val="204"/>
      </rPr>
      <t>tr.nm.</t>
    </r>
    <r>
      <rPr>
        <b/>
        <sz val="12"/>
        <color theme="1"/>
        <rFont val="Times New Roman"/>
        <family val="1"/>
        <charset val="204"/>
      </rPr>
      <t xml:space="preserve"> + V</t>
    </r>
    <r>
      <rPr>
        <b/>
        <vertAlign val="subscript"/>
        <sz val="12"/>
        <color theme="1"/>
        <rFont val="Times New Roman"/>
        <family val="1"/>
        <charset val="204"/>
      </rPr>
      <t>lb.</t>
    </r>
    <r>
      <rPr>
        <b/>
        <sz val="12"/>
        <color theme="1"/>
        <rFont val="Times New Roman"/>
        <family val="1"/>
        <charset val="204"/>
      </rPr>
      <t xml:space="preserve"> + V</t>
    </r>
    <r>
      <rPr>
        <b/>
        <vertAlign val="subscript"/>
        <sz val="12"/>
        <color theme="1"/>
        <rFont val="Times New Roman"/>
        <family val="1"/>
        <charset val="204"/>
      </rPr>
      <t>ds.r.cnl.</t>
    </r>
    <r>
      <rPr>
        <b/>
        <sz val="12"/>
        <color theme="1"/>
        <rFont val="Times New Roman"/>
        <family val="1"/>
        <charset val="204"/>
      </rPr>
      <t>+ V</t>
    </r>
    <r>
      <rPr>
        <b/>
        <vertAlign val="subscript"/>
        <sz val="12"/>
        <color theme="1"/>
        <rFont val="Times New Roman"/>
        <family val="1"/>
        <charset val="204"/>
      </rPr>
      <t xml:space="preserve">r.rulm. </t>
    </r>
    <r>
      <rPr>
        <b/>
        <sz val="12"/>
        <color theme="1"/>
        <rFont val="Times New Roman"/>
        <family val="1"/>
        <charset val="204"/>
      </rPr>
      <t>+ V</t>
    </r>
    <r>
      <rPr>
        <b/>
        <vertAlign val="subscript"/>
        <sz val="12"/>
        <color theme="1"/>
        <rFont val="Times New Roman"/>
        <family val="1"/>
        <charset val="204"/>
      </rPr>
      <t xml:space="preserve">etanș.pompe </t>
    </r>
    <r>
      <rPr>
        <b/>
        <sz val="12"/>
        <color theme="1"/>
        <rFont val="Times New Roman"/>
        <family val="1"/>
        <charset val="204"/>
      </rPr>
      <t>+ V</t>
    </r>
    <r>
      <rPr>
        <b/>
        <vertAlign val="subscript"/>
        <sz val="12"/>
        <color theme="1"/>
        <rFont val="Times New Roman"/>
        <family val="1"/>
        <charset val="204"/>
      </rPr>
      <t>inst.i-n</t>
    </r>
    <r>
      <rPr>
        <b/>
        <sz val="12"/>
        <color theme="1"/>
        <rFont val="Times New Roman"/>
        <family val="1"/>
        <charset val="204"/>
      </rPr>
      <t xml:space="preserve">, </t>
    </r>
    <r>
      <rPr>
        <sz val="12"/>
        <color theme="1"/>
        <rFont val="Times New Roman"/>
        <family val="1"/>
        <charset val="204"/>
      </rPr>
      <t>m</t>
    </r>
    <r>
      <rPr>
        <vertAlign val="superscript"/>
        <sz val="12"/>
        <color theme="1"/>
        <rFont val="Times New Roman"/>
        <family val="1"/>
        <charset val="204"/>
      </rPr>
      <t>3</t>
    </r>
    <r>
      <rPr>
        <sz val="12"/>
        <color theme="1"/>
        <rFont val="Times New Roman"/>
        <family val="1"/>
        <charset val="204"/>
      </rPr>
      <t>, (23)</t>
    </r>
  </si>
  <si>
    <r>
      <t xml:space="preserve">Cantitatea de substanţă uscată destinată pentru tratare, </t>
    </r>
    <r>
      <rPr>
        <b/>
        <sz val="12"/>
        <color theme="1"/>
        <rFont val="Times New Roman"/>
        <family val="1"/>
        <charset val="204"/>
      </rPr>
      <t>Q</t>
    </r>
    <r>
      <rPr>
        <b/>
        <vertAlign val="subscript"/>
        <sz val="12"/>
        <color theme="1"/>
        <rFont val="Times New Roman"/>
        <family val="1"/>
        <charset val="204"/>
      </rPr>
      <t>s.u.</t>
    </r>
    <r>
      <rPr>
        <vertAlign val="subscript"/>
        <sz val="12"/>
        <color theme="1"/>
        <rFont val="Times New Roman"/>
        <family val="1"/>
        <charset val="204"/>
      </rPr>
      <t>,</t>
    </r>
    <r>
      <rPr>
        <sz val="12"/>
        <color theme="1"/>
        <rFont val="Times New Roman"/>
        <family val="1"/>
        <charset val="204"/>
      </rPr>
      <t xml:space="preserve"> se determină în funcţie de volumul apelor uzate expuse pentru epurare şi turbiditatea apelor uzate expuse pentru epurare la staţia de epurare a apei, care se calculează conform formulei:</t>
    </r>
  </si>
  <si>
    <r>
      <t>Q</t>
    </r>
    <r>
      <rPr>
        <b/>
        <vertAlign val="subscript"/>
        <sz val="12"/>
        <color theme="1"/>
        <rFont val="Times New Roman"/>
        <family val="1"/>
        <charset val="204"/>
      </rPr>
      <t>apă.uz,</t>
    </r>
    <r>
      <rPr>
        <sz val="12"/>
        <color theme="1"/>
        <rFont val="Times New Roman"/>
        <family val="1"/>
        <charset val="204"/>
      </rPr>
      <t xml:space="preserve"> – volumul apelor uzate expusă pentru epurare la staţia de epurare a apei, care se stabileşte conform indicaţiilor de debitmetru al staţiei de epurare a apei;</t>
    </r>
  </si>
  <si>
    <r>
      <t>C</t>
    </r>
    <r>
      <rPr>
        <b/>
        <vertAlign val="subscript"/>
        <sz val="12"/>
        <color theme="1"/>
        <rFont val="Times New Roman"/>
        <family val="1"/>
        <charset val="204"/>
      </rPr>
      <t>inf.</t>
    </r>
    <r>
      <rPr>
        <sz val="12"/>
        <color theme="1"/>
        <rFont val="Times New Roman"/>
        <family val="1"/>
        <charset val="204"/>
      </rPr>
      <t xml:space="preserve"> – concentraţia mg/l de impurităţi la un litru de apă uzată în influent (la intrarea în staţie) expusă pentru epurare la staţia de epurare a apei, care se stabileşte conform rezultatelor investigaţiilor tehnologice ale laboratorului;</t>
    </r>
  </si>
  <si>
    <r>
      <t>V</t>
    </r>
    <r>
      <rPr>
        <b/>
        <vertAlign val="subscript"/>
        <sz val="12"/>
        <color theme="1"/>
        <rFont val="Times New Roman"/>
        <family val="1"/>
        <charset val="204"/>
      </rPr>
      <t>r.rulm.</t>
    </r>
    <r>
      <rPr>
        <vertAlign val="subscript"/>
        <sz val="12"/>
        <color theme="1"/>
        <rFont val="Times New Roman"/>
        <family val="1"/>
        <charset val="204"/>
      </rPr>
      <t xml:space="preserve"> - </t>
    </r>
    <r>
      <rPr>
        <sz val="12"/>
        <color theme="1"/>
        <rFont val="Times New Roman"/>
        <family val="1"/>
        <charset val="204"/>
      </rPr>
      <t>consumul tehnologic de apă la răcirea rulmenților pompelor, suflantelor la stațiile de tratare a apei se determină conform formulei (10) din punctul 23;</t>
    </r>
  </si>
  <si>
    <r>
      <t xml:space="preserve">V </t>
    </r>
    <r>
      <rPr>
        <b/>
        <vertAlign val="subscript"/>
        <sz val="12"/>
        <color theme="1"/>
        <rFont val="Times New Roman"/>
        <family val="1"/>
        <charset val="204"/>
      </rPr>
      <t>etanș.pompe</t>
    </r>
    <r>
      <rPr>
        <sz val="12"/>
        <color theme="1"/>
        <rFont val="Times New Roman"/>
        <family val="1"/>
        <charset val="204"/>
      </rPr>
      <t xml:space="preserve"> -</t>
    </r>
    <r>
      <rPr>
        <vertAlign val="subscript"/>
        <sz val="12"/>
        <color theme="1"/>
        <rFont val="Times New Roman"/>
        <family val="1"/>
        <charset val="204"/>
      </rPr>
      <t xml:space="preserve">  </t>
    </r>
    <r>
      <rPr>
        <sz val="12"/>
        <color theme="1"/>
        <rFont val="Times New Roman"/>
        <family val="1"/>
        <charset val="204"/>
      </rPr>
      <t>consumul tehnologic de apă prin garniturile de etanșare se determină în baza datelor din pașapoartele tehnice ale pompelor, în funcție de tipul pompei și de construcția sistemului de etanșare.</t>
    </r>
  </si>
  <si>
    <r>
      <t>V</t>
    </r>
    <r>
      <rPr>
        <b/>
        <vertAlign val="subscript"/>
        <sz val="12"/>
        <color theme="1"/>
        <rFont val="Times New Roman"/>
        <family val="1"/>
        <charset val="204"/>
      </rPr>
      <t>inst.i-n</t>
    </r>
    <r>
      <rPr>
        <vertAlign val="subscript"/>
        <sz val="12"/>
        <color theme="1"/>
        <rFont val="Times New Roman"/>
        <family val="1"/>
        <charset val="204"/>
      </rPr>
      <t>.-</t>
    </r>
    <r>
      <rPr>
        <sz val="12"/>
        <color theme="1"/>
        <rFont val="Times New Roman"/>
        <family val="1"/>
        <charset val="204"/>
      </rPr>
      <t>volumul de apă consumată de instalații în procesele tehnologice la epurarea apelor uzate și de prelucrare a nămolurilor (conform pașapoartelor tehnice sau datele din proiectul stației de epurare).</t>
    </r>
  </si>
  <si>
    <r>
      <t>V</t>
    </r>
    <r>
      <rPr>
        <b/>
        <vertAlign val="subscript"/>
        <sz val="12"/>
        <color theme="1"/>
        <rFont val="Times New Roman"/>
        <family val="1"/>
        <charset val="204"/>
      </rPr>
      <t>inst.i-n</t>
    </r>
  </si>
  <si>
    <r>
      <t>V</t>
    </r>
    <r>
      <rPr>
        <vertAlign val="subscript"/>
        <sz val="12"/>
        <color theme="1"/>
        <rFont val="Times New Roman"/>
        <family val="1"/>
        <charset val="204"/>
      </rPr>
      <t>inst.i-n</t>
    </r>
  </si>
  <si>
    <r>
      <rPr>
        <b/>
        <i/>
        <sz val="12"/>
        <color theme="1"/>
        <rFont val="Times New Roman"/>
        <family val="1"/>
        <charset val="204"/>
      </rPr>
      <t>n</t>
    </r>
    <r>
      <rPr>
        <sz val="12"/>
        <color theme="1"/>
        <rFont val="Times New Roman"/>
        <family val="1"/>
        <charset val="204"/>
      </rPr>
      <t xml:space="preserve"> – numărul agregatelor în funcţiune pentru fiecaretip în parte, unităţi;</t>
    </r>
  </si>
  <si>
    <t>Conform pașapoartelor tehnice</t>
  </si>
  <si>
    <r>
      <t>S</t>
    </r>
    <r>
      <rPr>
        <b/>
        <vertAlign val="subscript"/>
        <sz val="12"/>
        <color theme="1"/>
        <rFont val="Times New Roman"/>
        <family val="1"/>
        <charset val="204"/>
      </rPr>
      <t>umectată</t>
    </r>
    <r>
      <rPr>
        <sz val="12"/>
        <color theme="1"/>
        <rFont val="Times New Roman"/>
        <family val="1"/>
        <charset val="204"/>
      </rPr>
      <t xml:space="preserve"> – suprafața totală umectată a rezervorului/bazinului, se stabilește în funcție de tipul rezervorului/bazinului, datele pașaportului tehnic al instalaţiei și menținerea nivelului apei în rezervor cu 0,3 m mai jos de partea inferioară a plafonului rezervorului/bazinului;</t>
    </r>
  </si>
  <si>
    <r>
      <t>S</t>
    </r>
    <r>
      <rPr>
        <sz val="12"/>
        <color theme="1"/>
        <rFont val="Times New Roman"/>
        <family val="1"/>
        <charset val="204"/>
      </rPr>
      <t xml:space="preserve"> – suprafaţa deversării apei (suprafaţa găurii, rupturii, fisurii conductei), m</t>
    </r>
    <r>
      <rPr>
        <vertAlign val="superscript"/>
        <sz val="12"/>
        <color theme="1"/>
        <rFont val="Times New Roman"/>
        <family val="1"/>
        <charset val="204"/>
      </rPr>
      <t>2</t>
    </r>
    <r>
      <rPr>
        <sz val="12"/>
        <color theme="1"/>
        <rFont val="Times New Roman"/>
        <family val="1"/>
        <charset val="204"/>
      </rPr>
      <t xml:space="preserve"> de suprafaţă;</t>
    </r>
  </si>
  <si>
    <r>
      <t>t</t>
    </r>
    <r>
      <rPr>
        <sz val="12"/>
        <color theme="1"/>
        <rFont val="Times New Roman"/>
        <family val="1"/>
        <charset val="204"/>
      </rPr>
      <t xml:space="preserve"> – durata de timp a scurgerii apei din rețeaua publică de alimentare cu apă de la momentul informării, localizării cazului de scurgere a apei din rețeaua publică de alimentare cu apă datorită rupturii, frânturii rețelei până la oprirea scurgerii apei, se stabilește nu mai mare de 2 ore pentru rețelele cu diametrul 20-450 mm și 3 ore pentru rețelele cu diametrul 500-1200 mm. În cazul fisurilor, durata de timp a scurgerii apei din rețeaua publică de alimentare cu apă nu poate fi mai mare de 4 ore;</t>
    </r>
  </si>
  <si>
    <r>
      <t>P</t>
    </r>
    <r>
      <rPr>
        <sz val="12"/>
        <color theme="1"/>
        <rFont val="Times New Roman"/>
        <family val="1"/>
        <charset val="204"/>
      </rPr>
      <t xml:space="preserve"> – presiunea apei în conducta de apă pe tronsonul avariat se stabilește - presiunea reală calculată în  punctul de producere a avariei în rețeaua publică de alimentare cu apă.</t>
    </r>
  </si>
  <si>
    <t>Suprafaţa deversării apei, S, la rupturi, frânturi și fisuri ale conductei de apă, se stabilește de operator separat pentru fiecare ruptură, frântură sau fisură, dar nu poate fi mai mare decât suprafața secțiunii transversale a conductei de apă. Operatorul demonstrează veridicitatea valorilor respective pentru fiecare ruptură, frântură sau fisură. În cazul în care operatorul nu demonstrează veridicitatea valorilor prezentate, volumele de apă calculate în baza lor se exclud din calcul. Suprafețele de scurgere a apei din conductele de apă pentru fiecare caz în parte se includ în Anexa nr. 2 la prezentul Regulament.</t>
  </si>
  <si>
    <t xml:space="preserve">Pentru calculul volumelor de apă scursă din rețelele publice de alimentare cu apă la avarii operatorul duce evidența avariilor și fiecare avarie se înscrie în Registrul de evidență a avariilor produse în rețeaua publică de alimentare cu apă (în continuare Registrul avariilor).
Registrul avariilor se completează cu toate datele indicate în Anexa nr. 2 la prezentul Regulament. În cazul lipsei unui parametru la o avarie concretă, pentru acea avarie nu se calculează volumul de apă scurs din rețeaua publică de alimentare cu apă.
Titularii de licențe prezintă Agenției trimestrial, până la data de 10 a primei luni din trimestru,  copia înscrisurilor din Registrul avariilor, produse în trimestrul precedent.
</t>
  </si>
  <si>
    <r>
      <t xml:space="preserve">Calculul volumului anual a pierderilor de apă scursă din reţea la deteriorări şi/sau avarieri a reţelelor publice la transportul şi distribuţia apei prin reţelele publice de transport, de distribuţie a apei, </t>
    </r>
    <r>
      <rPr>
        <b/>
        <sz val="12"/>
        <color theme="1"/>
        <rFont val="Times New Roman"/>
        <family val="1"/>
        <charset val="204"/>
      </rPr>
      <t>V</t>
    </r>
    <r>
      <rPr>
        <b/>
        <vertAlign val="subscript"/>
        <sz val="12"/>
        <color theme="1"/>
        <rFont val="Times New Roman"/>
        <family val="1"/>
        <charset val="204"/>
      </rPr>
      <t>pr.r.t/d.</t>
    </r>
    <r>
      <rPr>
        <sz val="12"/>
        <color theme="1"/>
        <rFont val="Times New Roman"/>
        <family val="1"/>
        <charset val="204"/>
      </rPr>
      <t>, se prezintă în baza datelor prezentate conform Anexei nr.1 la prezentul Regulament.</t>
    </r>
  </si>
  <si>
    <t>Calculul volumului pierderilor latente de apă se prezintă în baza datelor prezentate conform Anexei nr. 1 la prezentul Regulament.</t>
  </si>
  <si>
    <r>
      <t xml:space="preserve">36. </t>
    </r>
    <r>
      <rPr>
        <sz val="12"/>
        <color theme="1"/>
        <rFont val="Times New Roman"/>
        <family val="1"/>
        <charset val="204"/>
      </rPr>
      <t>Anual, până la finele lunii februarie, operatorii care furnizează serviciul public de alimentare cu apă și de canalizare, titulari de licenţe eliberate de Agenţie, prezintă Agenţiei calculele consumului tehnologic şi a pierderilor de apă în sistemele publice de alimentare cu apă și de canalizare actualizate pentru anul precedent în baza parametrilor efectiv înregistrați și a celor prognozate pentru anul de gestiune. Aceste calcule se efectuează în conformitate cu prezentul Regulament. Calculele sunt însoțite de o nota informativă care conține obligatoriu informația minimă conform Anexei nr. 1 la prezentul Regulament.</t>
    </r>
  </si>
  <si>
    <r>
      <t xml:space="preserve">38. </t>
    </r>
    <r>
      <rPr>
        <sz val="12"/>
        <color theme="1"/>
        <rFont val="Times New Roman"/>
        <family val="1"/>
        <charset val="204"/>
      </rPr>
      <t>Agenţia, în procesul examinării calculelor consumului tehnologic şi a pierderilor de apă, este în drept să solicite de la titularul de licenţă informaţii suplimentare necesare pentru actualizarea, reglementarea şi aprobarea consumului tehnologic şi a pierderilor de apă din sistemul public de alimentare cu apă și de canalizare. La calcularea consumului tehnologic și a pierderilor de apă se utilizează date tehnice din registrele de exploatare a utilajelor, a pașapoartelor tehnice ale instalațiilor, hărților tehnologice de exploatare a sistemului public de alimentare cu apă şi de canalizare. În cazul în care calculul pierderilor de apă prezentate de operator nu se confirmă prin actele corespunzătoare, Agenția exclude din calcul volumul pierderilor de apă neconfirmate prin acte.</t>
    </r>
  </si>
  <si>
    <r>
      <t xml:space="preserve">37. </t>
    </r>
    <r>
      <rPr>
        <sz val="12"/>
        <color theme="1"/>
        <rFont val="Times New Roman"/>
        <family val="1"/>
        <charset val="204"/>
      </rPr>
      <t xml:space="preserve">În cazul în care valoarea actualizată a consumului tehnologic și a pierderilor de apă este mai mare decât valoarea efectiv înregistrată de operator în anul precedent, valoarea consumului tehnologic și a pierderilor de apă, acceptată în scopuri tarifare, nu va depăși valoarea efectiv înregistrată de operator în anul precedent. În cazul în care valoarea actualizată a consumului tehnologic şi a pierderilor de apă este mai mică decât valoarea efectiv înregistrată de operator în anul precedent, valoarea consumului tehnologic şi a pierderilor de apă, acceptată în scopuri tarifare, nu va depăşi nivelul valorii actualizate a consumului tehnologic şi a pierderilor de apă. </t>
    </r>
  </si>
  <si>
    <r>
      <t xml:space="preserve">39. </t>
    </r>
    <r>
      <rPr>
        <sz val="12"/>
        <color theme="1"/>
        <rFont val="Times New Roman"/>
        <family val="1"/>
        <charset val="204"/>
      </rPr>
      <t xml:space="preserve">Agenţia anual va aproba valoarea actualizată a consumului tehnologic şi a pierderilor de apă pentru anul precedent şi valoarea prognozată pentru anul de gestiune a titularului de licenţă care furnizează serviciul public de alimentare cu apă şi de canalizare. </t>
    </r>
  </si>
  <si>
    <t>Date utilizate la determinarea consumului tehnologic și a pierderilor de apă</t>
  </si>
  <si>
    <t xml:space="preserve"> </t>
  </si>
  <si>
    <t>1. Parametrii tehnici ai sursei de captare a apei de suprafață.</t>
  </si>
  <si>
    <t>2. Parametrii conductelor de captare din sursa de apă de suprafață (aspirație, sifon, gravitaționale)</t>
  </si>
  <si>
    <t>Diametrul conductei de apă, mm</t>
  </si>
  <si>
    <t>Grosimea peretelui conductei de apă, mm</t>
  </si>
  <si>
    <t>Tipul conductei de apă</t>
  </si>
  <si>
    <t>Lungimea, m</t>
  </si>
  <si>
    <t>Număr de tronsoane</t>
  </si>
  <si>
    <t> Exemplu: </t>
  </si>
  <si>
    <t> 1020</t>
  </si>
  <si>
    <t> 16</t>
  </si>
  <si>
    <t>Oțel </t>
  </si>
  <si>
    <t>1600 </t>
  </si>
  <si>
    <t>2 </t>
  </si>
  <si>
    <t>3. Parametrii tehnici ai fântânilor arteziene în funcțiune</t>
  </si>
  <si>
    <t>Nr. d/o</t>
  </si>
  <si>
    <t>Numărul fântânii arteziene</t>
  </si>
  <si>
    <t xml:space="preserve">Adâncimea fântânii arteziene, m </t>
  </si>
  <si>
    <t>Marca pompei de apă instalate</t>
  </si>
  <si>
    <r>
      <t>Debitul maxim al pompei de apă, m</t>
    </r>
    <r>
      <rPr>
        <vertAlign val="superscript"/>
        <sz val="12"/>
        <color rgb="FF000000"/>
        <rFont val="Times New Roman"/>
        <family val="1"/>
        <charset val="204"/>
      </rPr>
      <t>3</t>
    </r>
    <r>
      <rPr>
        <sz val="12"/>
        <color rgb="FF000000"/>
        <rFont val="Times New Roman"/>
        <family val="1"/>
        <charset val="204"/>
      </rPr>
      <t>/h</t>
    </r>
  </si>
  <si>
    <t>Din reestrul  operatorului</t>
  </si>
  <si>
    <t>Din Registrul de stat</t>
  </si>
  <si>
    <t>Exemplu:</t>
  </si>
  <si>
    <t>f/n</t>
  </si>
  <si>
    <t>VS – 6/26</t>
  </si>
  <si>
    <t>4. Parametrii tehnici ai castelelor/turnurilor de apă la captare</t>
  </si>
  <si>
    <t>Amplasarea castelului/turnului de apă</t>
  </si>
  <si>
    <r>
      <t>Volumul de apa, m</t>
    </r>
    <r>
      <rPr>
        <vertAlign val="superscript"/>
        <sz val="12"/>
        <color rgb="FF000000"/>
        <rFont val="Times New Roman"/>
        <family val="1"/>
        <charset val="204"/>
      </rPr>
      <t>3</t>
    </r>
  </si>
  <si>
    <r>
      <t>Suprafața interioara a castelului/turnului de apă, m</t>
    </r>
    <r>
      <rPr>
        <vertAlign val="superscript"/>
        <sz val="12"/>
        <color rgb="FF000000"/>
        <rFont val="Times New Roman"/>
        <family val="1"/>
        <charset val="204"/>
      </rPr>
      <t>2</t>
    </r>
  </si>
  <si>
    <t>Tipul (cu picior plin sau nu)</t>
  </si>
  <si>
    <t xml:space="preserve">Dimensiunile castelului /turnului </t>
  </si>
  <si>
    <t>Diametrul, mm</t>
  </si>
  <si>
    <t>Înălțimea, mm</t>
  </si>
  <si>
    <t>Zona sanitara a fântânii arteziene nr.</t>
  </si>
  <si>
    <t>Cu picior plin</t>
  </si>
  <si>
    <t> 1,5</t>
  </si>
  <si>
    <t>8 </t>
  </si>
  <si>
    <t>5. Parametrii rețelei de transport al apei de la fântâna arteziană până la castel/turn/rezervor</t>
  </si>
  <si>
    <t>Amplasarea rețelei</t>
  </si>
  <si>
    <t>Grosimea peretelui conductei,</t>
  </si>
  <si>
    <t>mm</t>
  </si>
  <si>
    <t>Fântâna arteziana Nr. 2 - rezervorul de apă potabilă</t>
  </si>
  <si>
    <t>PE</t>
  </si>
  <si>
    <t>10,3 </t>
  </si>
  <si>
    <t>TOTAL</t>
  </si>
  <si>
    <t>6. Parametrii tehnici ai rezervoarelor de apă potabilă pe rețea</t>
  </si>
  <si>
    <t>Numărul rezervorului conform registrului</t>
  </si>
  <si>
    <t>Tipul rezervorului (cilindric, paralelipiped)</t>
  </si>
  <si>
    <t>Materialul rezervorului</t>
  </si>
  <si>
    <t>Dimensiunile rezervorului</t>
  </si>
  <si>
    <r>
      <t>Volumul rezervorului m</t>
    </r>
    <r>
      <rPr>
        <vertAlign val="superscript"/>
        <sz val="10"/>
        <color rgb="FF000000"/>
        <rFont val="Times New Roman"/>
        <family val="1"/>
        <charset val="204"/>
      </rPr>
      <t>3</t>
    </r>
  </si>
  <si>
    <t>Lungime, m</t>
  </si>
  <si>
    <t>Lățime, m</t>
  </si>
  <si>
    <t>Înălțime, m</t>
  </si>
  <si>
    <t>Diametrul, m</t>
  </si>
  <si>
    <t>cilindric</t>
  </si>
  <si>
    <t>beton armat</t>
  </si>
  <si>
    <t> 2</t>
  </si>
  <si>
    <t>paralelipiped </t>
  </si>
  <si>
    <t> 12</t>
  </si>
  <si>
    <t> 6</t>
  </si>
  <si>
    <t> 3,39</t>
  </si>
  <si>
    <t>7. Parametrii tehnici ai stației de tratare a apei</t>
  </si>
  <si>
    <t>7.1. Filtre</t>
  </si>
  <si>
    <t>Tipul filtrului (rapid, prefiltru)</t>
  </si>
  <si>
    <t>Dimensiunile filtrului, m</t>
  </si>
  <si>
    <t>Dimensiunile stratului filtrant, m</t>
  </si>
  <si>
    <t xml:space="preserve">Lungimea </t>
  </si>
  <si>
    <t>Lățimea</t>
  </si>
  <si>
    <t>Înălțimea</t>
  </si>
  <si>
    <t>Lungimea</t>
  </si>
  <si>
    <t> Exemplu:</t>
  </si>
  <si>
    <t> 1.</t>
  </si>
  <si>
    <t>rapid </t>
  </si>
  <si>
    <t>4 </t>
  </si>
  <si>
    <t>2,5 </t>
  </si>
  <si>
    <t>3 </t>
  </si>
  <si>
    <t>1,2 </t>
  </si>
  <si>
    <t>7.2. Rezervoare / bazine / alte instalații</t>
  </si>
  <si>
    <t>Tipul rezervor/bazin</t>
  </si>
  <si>
    <t>Materialul rezervorului/bazinului</t>
  </si>
  <si>
    <t>Dimensiunile rezervorului/bazinului</t>
  </si>
  <si>
    <t> 1</t>
  </si>
  <si>
    <t>Decantor </t>
  </si>
  <si>
    <t> Beton armat</t>
  </si>
  <si>
    <t>12 </t>
  </si>
  <si>
    <t>Cameră de amestec </t>
  </si>
  <si>
    <t>Beton armat</t>
  </si>
  <si>
    <t>8. Parametrii rețelei publice de distribuție a apei potabile</t>
  </si>
  <si>
    <t>Diametrul conductei de apă</t>
  </si>
  <si>
    <t>Grosimea peretelui conductei de apă</t>
  </si>
  <si>
    <t>Oțel</t>
  </si>
  <si>
    <t>Fontă</t>
  </si>
  <si>
    <r>
      <t xml:space="preserve">Notă: </t>
    </r>
    <r>
      <rPr>
        <sz val="12"/>
        <color theme="1"/>
        <rFont val="Times New Roman"/>
        <family val="1"/>
        <charset val="204"/>
      </rPr>
      <t>Numărul de tronsoane se prezintă obligatoriu și cu valori reale. În caz de neprezentare, sau prezentare a valorilor ce nu corespund realității, în calcul se ia în considerare lungimea maximă a unui tronson de 800 m, conform normativului.</t>
    </r>
  </si>
  <si>
    <t>9. Stația de epurare</t>
  </si>
  <si>
    <t>Instalația (grătare, secția de pompare)</t>
  </si>
  <si>
    <t>Diametru, m</t>
  </si>
  <si>
    <t>Grătar </t>
  </si>
  <si>
    <t xml:space="preserve"> 2. </t>
  </si>
  <si>
    <t>Secția de pompe </t>
  </si>
  <si>
    <t>10. Consumul de apă pentru necesitățile de gospodărire ale operatorului, (Vn.g.opr.)</t>
  </si>
  <si>
    <t xml:space="preserve">     Nr.d/o</t>
  </si>
  <si>
    <t xml:space="preserve">Necesitatea de consum al apei </t>
  </si>
  <si>
    <r>
      <t>Volumul consumat de apa, m</t>
    </r>
    <r>
      <rPr>
        <vertAlign val="superscript"/>
        <sz val="12"/>
        <color theme="1"/>
        <rFont val="Times New Roman"/>
        <family val="1"/>
        <charset val="204"/>
      </rPr>
      <t>3</t>
    </r>
    <r>
      <rPr>
        <sz val="12"/>
        <color theme="1"/>
        <rFont val="Times New Roman"/>
        <family val="1"/>
        <charset val="204"/>
      </rPr>
      <t>/24 ore</t>
    </r>
  </si>
  <si>
    <r>
      <t>Consumul anual de apă, m</t>
    </r>
    <r>
      <rPr>
        <vertAlign val="superscript"/>
        <sz val="12"/>
        <color theme="1"/>
        <rFont val="Times New Roman"/>
        <family val="1"/>
        <charset val="204"/>
      </rPr>
      <t>3</t>
    </r>
    <r>
      <rPr>
        <sz val="12"/>
        <color theme="1"/>
        <rFont val="Times New Roman"/>
        <family val="1"/>
        <charset val="204"/>
      </rPr>
      <t>/an</t>
    </r>
  </si>
  <si>
    <t xml:space="preserve">Utilaje tehnice (autocamioane, automobile) aflate în uz </t>
  </si>
  <si>
    <t>11. Lista rupturilor, frânturilor și fisurilor conform Registrului de evidență a avariilor</t>
  </si>
  <si>
    <t>Nr.</t>
  </si>
  <si>
    <t>Data</t>
  </si>
  <si>
    <t xml:space="preserve">Adresa </t>
  </si>
  <si>
    <t>Tipul avariei</t>
  </si>
  <si>
    <t>(ruptură, frântură, fisură)</t>
  </si>
  <si>
    <t>Diametrul conductei de apă   avariate × grosimea peretelui,  m</t>
  </si>
  <si>
    <t>Materialul conductei de apă</t>
  </si>
  <si>
    <t>Presiunea în conducta de apă avariată, m.c.a</t>
  </si>
  <si>
    <t>Ora înregistrării avariei</t>
  </si>
  <si>
    <t>Ora opririi scurgerii  apei</t>
  </si>
  <si>
    <t>Timpul scurgerii apei</t>
  </si>
  <si>
    <t>Lungimea tronsonului golit,   m</t>
  </si>
  <si>
    <t>17.06.2021 </t>
  </si>
  <si>
    <t> Bd. Dacia, 2</t>
  </si>
  <si>
    <t> ruptură</t>
  </si>
  <si>
    <t> 75 x 3,6</t>
  </si>
  <si>
    <t>PE </t>
  </si>
  <si>
    <t>45 </t>
  </si>
  <si>
    <t>15.00 </t>
  </si>
  <si>
    <t> 17.00</t>
  </si>
  <si>
    <t>320 </t>
  </si>
  <si>
    <t> 29.10.2021</t>
  </si>
  <si>
    <t> Str. 31 August, 1</t>
  </si>
  <si>
    <t> fisură</t>
  </si>
  <si>
    <t>110 x 4,2</t>
  </si>
  <si>
    <t>50 </t>
  </si>
  <si>
    <t>10.00 </t>
  </si>
  <si>
    <t>11.30 </t>
  </si>
  <si>
    <t>1.5 </t>
  </si>
  <si>
    <t> 460</t>
  </si>
  <si>
    <t>Consumul calculat normativ   de apă</t>
  </si>
  <si>
    <r>
      <t xml:space="preserve">Volumul de apă livrat consumatorilor cu autocisterna în timpul lichidării avariilor </t>
    </r>
    <r>
      <rPr>
        <b/>
        <i/>
        <sz val="12"/>
        <color theme="1"/>
        <rFont val="Times New Roman"/>
        <family val="1"/>
        <charset val="204"/>
      </rPr>
      <t>V</t>
    </r>
    <r>
      <rPr>
        <b/>
        <i/>
        <vertAlign val="subscript"/>
        <sz val="12"/>
        <color theme="1"/>
        <rFont val="Times New Roman"/>
        <family val="1"/>
        <charset val="204"/>
      </rPr>
      <t>a.c.a.</t>
    </r>
  </si>
  <si>
    <t xml:space="preserve">Capacitatea autocisternei </t>
  </si>
  <si>
    <t>Adresa unde a fost livrată apa</t>
  </si>
  <si>
    <r>
      <rPr>
        <b/>
        <sz val="12"/>
        <color theme="1"/>
        <rFont val="Times New Roman"/>
        <family val="1"/>
        <charset val="204"/>
      </rPr>
      <t>V</t>
    </r>
    <r>
      <rPr>
        <b/>
        <vertAlign val="subscript"/>
        <sz val="12"/>
        <color theme="1"/>
        <rFont val="Times New Roman"/>
        <family val="1"/>
        <charset val="204"/>
      </rPr>
      <t>a.c.a.</t>
    </r>
  </si>
  <si>
    <t xml:space="preserve">Numărul de cisterne </t>
  </si>
  <si>
    <t>7.</t>
  </si>
  <si>
    <t>Volumul de apă livrat consumatorilor cu autocisternele în timpul lichidării avariilor</t>
  </si>
  <si>
    <t>e) spălarea conductelor de captare</t>
  </si>
  <si>
    <t>g) spălarea și dezinfectarea turn/castel de apă</t>
  </si>
  <si>
    <t>d)  garnituri etanșare la pompele st.pompare</t>
  </si>
  <si>
    <t>e) spălarea și  dezinfectarea turnuri/castele, rezervoare</t>
  </si>
  <si>
    <t>f) prelevarea probelor</t>
  </si>
  <si>
    <t>g) necesitățile laboratorului</t>
  </si>
  <si>
    <t>h) evacuarea nămolului</t>
  </si>
  <si>
    <t>e) răcirea rulmenților</t>
  </si>
  <si>
    <t>g) instalații în procese tehnologice</t>
  </si>
  <si>
    <t>Anexa 1</t>
  </si>
  <si>
    <r>
      <t xml:space="preserve">Calculul volumului de apă pentru spălarea conductelor de captare </t>
    </r>
    <r>
      <rPr>
        <b/>
        <sz val="12"/>
        <color theme="1"/>
        <rFont val="Times New Roman"/>
        <family val="1"/>
        <charset val="204"/>
      </rPr>
      <t>V</t>
    </r>
    <r>
      <rPr>
        <b/>
        <vertAlign val="subscript"/>
        <sz val="12"/>
        <color theme="1"/>
        <rFont val="Times New Roman"/>
        <family val="1"/>
        <charset val="204"/>
      </rPr>
      <t>s.c.c.</t>
    </r>
  </si>
  <si>
    <t>e) consumul tehnologic de apă  la răcirea rulmenților pompelor de apă și pierderile de apă prin garniturile de etanșare.</t>
  </si>
  <si>
    <r>
      <rPr>
        <sz val="12"/>
        <color theme="1"/>
        <rFont val="Times New Roman"/>
        <family val="1"/>
        <charset val="204"/>
      </rPr>
      <t xml:space="preserve">Calculul consumului tehnologic la răcirea rulmenților pompelor </t>
    </r>
    <r>
      <rPr>
        <b/>
        <sz val="12"/>
        <color theme="1"/>
        <rFont val="Times New Roman"/>
        <family val="1"/>
        <charset val="204"/>
      </rPr>
      <t>V</t>
    </r>
    <r>
      <rPr>
        <b/>
        <vertAlign val="subscript"/>
        <sz val="12"/>
        <color theme="1"/>
        <rFont val="Times New Roman"/>
        <family val="1"/>
        <charset val="204"/>
      </rPr>
      <t>r.rulm.st.pomp.</t>
    </r>
    <r>
      <rPr>
        <b/>
        <sz val="12"/>
        <color theme="1"/>
        <rFont val="Times New Roman"/>
        <family val="1"/>
        <charset val="204"/>
      </rPr>
      <t xml:space="preserve"> </t>
    </r>
    <r>
      <rPr>
        <sz val="12"/>
        <color theme="1"/>
        <rFont val="Times New Roman"/>
        <family val="1"/>
        <charset val="204"/>
      </rPr>
      <t>și</t>
    </r>
    <r>
      <rPr>
        <b/>
        <sz val="12"/>
        <color theme="1"/>
        <rFont val="Times New Roman"/>
        <family val="1"/>
        <charset val="204"/>
      </rPr>
      <t xml:space="preserve"> </t>
    </r>
    <r>
      <rPr>
        <sz val="12"/>
        <color theme="1"/>
        <rFont val="Times New Roman"/>
        <family val="1"/>
        <charset val="204"/>
      </rPr>
      <t xml:space="preserve">consumul tehnologic de apă prin garniturile de etanșare </t>
    </r>
    <r>
      <rPr>
        <b/>
        <sz val="12"/>
        <color theme="1"/>
        <rFont val="Times New Roman"/>
        <family val="1"/>
        <charset val="204"/>
      </rPr>
      <t>V</t>
    </r>
    <r>
      <rPr>
        <b/>
        <vertAlign val="subscript"/>
        <sz val="12"/>
        <color theme="1"/>
        <rFont val="Times New Roman"/>
        <family val="1"/>
        <charset val="204"/>
      </rPr>
      <t xml:space="preserve">etans.pomp.     </t>
    </r>
    <r>
      <rPr>
        <sz val="12"/>
        <color theme="1"/>
        <rFont val="Times New Roman"/>
        <family val="1"/>
        <charset val="204"/>
      </rPr>
      <t xml:space="preserve">conform formulei (10) din punctul 23 la prezentul Regulament </t>
    </r>
  </si>
  <si>
    <r>
      <t xml:space="preserve">           </t>
    </r>
    <r>
      <rPr>
        <sz val="12"/>
        <color theme="1"/>
        <rFont val="Times New Roman"/>
        <family val="1"/>
        <charset val="204"/>
      </rPr>
      <t>– durata de timp de funcţionare anuală a agregatului conform registrelor de evidență, ore;</t>
    </r>
  </si>
  <si>
    <r>
      <rPr>
        <b/>
        <i/>
        <sz val="12"/>
        <color theme="1"/>
        <rFont val="Times New Roman"/>
        <family val="1"/>
        <charset val="204"/>
      </rPr>
      <t>n</t>
    </r>
    <r>
      <rPr>
        <b/>
        <i/>
        <vertAlign val="subscript"/>
        <sz val="12"/>
        <color theme="1"/>
        <rFont val="Times New Roman"/>
        <family val="1"/>
        <charset val="204"/>
      </rPr>
      <t>i</t>
    </r>
    <r>
      <rPr>
        <sz val="12"/>
        <color theme="1"/>
        <rFont val="Times New Roman"/>
        <family val="1"/>
        <charset val="204"/>
      </rPr>
      <t xml:space="preserve"> – numărul agregatelor în funcţiune pentru fiecare tip în parte, unităţi.</t>
    </r>
  </si>
  <si>
    <t>Anexa 2</t>
  </si>
  <si>
    <t>de evidență a avariilor produse în rețeaua publică de alimentare cu apă</t>
  </si>
  <si>
    <t xml:space="preserve">Nr. </t>
  </si>
  <si>
    <t>Data producerii avariei</t>
  </si>
  <si>
    <t>Adresa locului producerii avariei</t>
  </si>
  <si>
    <t>Tipul avariei (ruptură, fisură, frântură)</t>
  </si>
  <si>
    <t>Ora opririi scurgerii apei</t>
  </si>
  <si>
    <t>Exemplu</t>
  </si>
  <si>
    <t>0,0002 </t>
  </si>
  <si>
    <t> 15.00 </t>
  </si>
  <si>
    <r>
      <t xml:space="preserve">Notă: </t>
    </r>
    <r>
      <rPr>
        <sz val="12"/>
        <color theme="1"/>
        <rFont val="Times New Roman"/>
        <family val="1"/>
        <charset val="204"/>
      </rPr>
      <t>La necesitate, titularul de licență poate completa Registrul cu alte informații.”</t>
    </r>
  </si>
  <si>
    <t>REGISTRUL-MODEL</t>
  </si>
  <si>
    <t>Presiunea în conducta avariată, m.c.a.</t>
  </si>
  <si>
    <t>Lungimea tronsonului golit, m</t>
  </si>
  <si>
    <r>
      <t xml:space="preserve">Diametrul conductei de apă avariate </t>
    </r>
    <r>
      <rPr>
        <sz val="12"/>
        <color rgb="FF000000"/>
        <rFont val="Times New Roman"/>
        <family val="1"/>
        <charset val="204"/>
      </rPr>
      <t>×</t>
    </r>
    <r>
      <rPr>
        <sz val="12"/>
        <color theme="1"/>
        <rFont val="Times New Roman"/>
        <family val="1"/>
        <charset val="204"/>
      </rPr>
      <t>grosimea peretelui, mm</t>
    </r>
  </si>
  <si>
    <r>
      <t>Suprafața de scurgere a apei din conducta avariată, m</t>
    </r>
    <r>
      <rPr>
        <vertAlign val="superscript"/>
        <sz val="12"/>
        <color theme="1"/>
        <rFont val="Times New Roman"/>
        <family val="1"/>
        <charset val="204"/>
      </rPr>
      <t>2</t>
    </r>
  </si>
  <si>
    <t>h) spălarea și dezinfectarea rețelelor de la fântâna art. până la castel, bazin</t>
  </si>
  <si>
    <t>d) garnituri etanșare la pompele stația de pompare</t>
  </si>
  <si>
    <t>c) răcirea rulmenților la stația de pompare</t>
  </si>
  <si>
    <t>f) spălarea și dezinfectarea fântânilor arteziene</t>
  </si>
  <si>
    <t>d) spălarea și dezinfectarea rezervoarelor</t>
  </si>
  <si>
    <t>b) testarea hidranţilor</t>
  </si>
  <si>
    <t>f) garnituri etanșare la pompele stației de pompare</t>
  </si>
  <si>
    <t>f) garnituri etanșare la pompele st.pompare</t>
  </si>
  <si>
    <t>Pierderile de apă cauzate de rupturi şi frânturi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</si>
</sst>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0"/>
    <numFmt numFmtId="166" formatCode="0.0"/>
    <numFmt numFmtId="167" formatCode="0.0000"/>
  </numFmts>
  <fonts count="54" x14ac:knownFonts="1">
    <font>
      <sz val="11"/>
      <color theme="1"/>
      <name val="Calibri"/>
      <family val="2"/>
      <scheme val="minor"/>
    </font>
    <font>
      <sz val="12"/>
      <color theme="1"/>
      <name val="Times New Roman"/>
      <family val="1"/>
      <charset val="204"/>
    </font>
    <font>
      <b/>
      <sz val="12"/>
      <color theme="1"/>
      <name val="Times New Roman"/>
      <family val="1"/>
      <charset val="204"/>
    </font>
    <font>
      <b/>
      <vertAlign val="subscript"/>
      <sz val="12"/>
      <color theme="1"/>
      <name val="Times New Roman"/>
      <family val="1"/>
      <charset val="204"/>
    </font>
    <font>
      <vertAlign val="subscript"/>
      <sz val="12"/>
      <color theme="1"/>
      <name val="Times New Roman"/>
      <family val="1"/>
      <charset val="204"/>
    </font>
    <font>
      <vertAlign val="subscript"/>
      <sz val="11"/>
      <color theme="1"/>
      <name val="Calibri"/>
      <family val="2"/>
      <charset val="204"/>
      <scheme val="minor"/>
    </font>
    <font>
      <sz val="11"/>
      <color theme="1"/>
      <name val="Times New Roman"/>
      <family val="1"/>
      <charset val="204"/>
    </font>
    <font>
      <vertAlign val="subscript"/>
      <sz val="11"/>
      <color theme="1"/>
      <name val="Times New Roman"/>
      <family val="1"/>
      <charset val="204"/>
    </font>
    <font>
      <b/>
      <sz val="11"/>
      <color theme="1"/>
      <name val="Times New Roman"/>
      <family val="1"/>
      <charset val="204"/>
    </font>
    <font>
      <b/>
      <vertAlign val="subscript"/>
      <sz val="11"/>
      <color theme="1"/>
      <name val="Times New Roman"/>
      <family val="1"/>
      <charset val="204"/>
    </font>
    <font>
      <sz val="9"/>
      <color theme="1"/>
      <name val="Calibri"/>
      <family val="2"/>
      <scheme val="minor"/>
    </font>
    <font>
      <vertAlign val="subscript"/>
      <sz val="9"/>
      <color theme="1"/>
      <name val="Calibri"/>
      <family val="2"/>
      <charset val="204"/>
      <scheme val="minor"/>
    </font>
    <font>
      <sz val="11"/>
      <color rgb="FFFF0000"/>
      <name val="Calibri"/>
      <family val="2"/>
      <scheme val="minor"/>
    </font>
    <font>
      <sz val="9"/>
      <color theme="1"/>
      <name val="Calibri"/>
      <family val="2"/>
      <charset val="204"/>
      <scheme val="minor"/>
    </font>
    <font>
      <sz val="10"/>
      <color theme="1"/>
      <name val="Calibri"/>
      <family val="2"/>
      <scheme val="minor"/>
    </font>
    <font>
      <sz val="11"/>
      <color theme="1"/>
      <name val="Calibri"/>
      <family val="2"/>
      <charset val="204"/>
    </font>
    <font>
      <sz val="11"/>
      <color theme="1"/>
      <name val="Calibri"/>
      <family val="2"/>
      <charset val="204"/>
      <scheme val="minor"/>
    </font>
    <font>
      <sz val="9"/>
      <color theme="1"/>
      <name val="Times New Roman"/>
      <family val="1"/>
      <charset val="204"/>
    </font>
    <font>
      <vertAlign val="superscript"/>
      <sz val="9"/>
      <color theme="1"/>
      <name val="Times New Roman"/>
      <family val="1"/>
      <charset val="204"/>
    </font>
    <font>
      <b/>
      <sz val="11"/>
      <color theme="1"/>
      <name val="Calibri"/>
      <family val="2"/>
      <charset val="204"/>
      <scheme val="minor"/>
    </font>
    <font>
      <b/>
      <vertAlign val="subscript"/>
      <sz val="11"/>
      <color theme="1"/>
      <name val="Calibri"/>
      <family val="2"/>
      <charset val="204"/>
      <scheme val="minor"/>
    </font>
    <font>
      <vertAlign val="superscript"/>
      <sz val="11"/>
      <color theme="1"/>
      <name val="Calibri"/>
      <family val="2"/>
      <charset val="204"/>
      <scheme val="minor"/>
    </font>
    <font>
      <sz val="10"/>
      <color theme="1"/>
      <name val="Times New Roman"/>
      <family val="1"/>
      <charset val="204"/>
    </font>
    <font>
      <i/>
      <sz val="12"/>
      <color theme="1"/>
      <name val="Times New Roman"/>
      <family val="1"/>
      <charset val="204"/>
    </font>
    <font>
      <vertAlign val="superscript"/>
      <sz val="12"/>
      <color theme="1"/>
      <name val="Times New Roman"/>
      <family val="1"/>
      <charset val="204"/>
    </font>
    <font>
      <b/>
      <i/>
      <sz val="12"/>
      <color theme="1"/>
      <name val="Times New Roman"/>
      <family val="1"/>
      <charset val="204"/>
    </font>
    <font>
      <b/>
      <vertAlign val="superscript"/>
      <sz val="12"/>
      <color theme="1"/>
      <name val="Times New Roman"/>
      <family val="1"/>
      <charset val="204"/>
    </font>
    <font>
      <b/>
      <i/>
      <vertAlign val="subscript"/>
      <sz val="12"/>
      <color theme="1"/>
      <name val="Times New Roman"/>
      <family val="1"/>
      <charset val="204"/>
    </font>
    <font>
      <vertAlign val="subscript"/>
      <sz val="9"/>
      <color theme="1"/>
      <name val="Calibri"/>
      <family val="2"/>
      <scheme val="minor"/>
    </font>
    <font>
      <b/>
      <sz val="12"/>
      <color rgb="FFFF0000"/>
      <name val="Times New Roman"/>
      <family val="1"/>
      <charset val="204"/>
    </font>
    <font>
      <sz val="12"/>
      <color rgb="FFFF0000"/>
      <name val="Times New Roman"/>
      <family val="1"/>
      <charset val="204"/>
    </font>
    <font>
      <b/>
      <sz val="9"/>
      <color theme="1"/>
      <name val="Calibri"/>
      <family val="2"/>
      <charset val="204"/>
      <scheme val="minor"/>
    </font>
    <font>
      <b/>
      <sz val="11"/>
      <color theme="1"/>
      <name val="Calibri"/>
      <family val="2"/>
      <charset val="204"/>
    </font>
    <font>
      <b/>
      <vertAlign val="superscript"/>
      <sz val="11"/>
      <color theme="1"/>
      <name val="Calibri"/>
      <family val="2"/>
      <charset val="204"/>
      <scheme val="minor"/>
    </font>
    <font>
      <b/>
      <sz val="9"/>
      <color rgb="FFFF0000"/>
      <name val="Calibri"/>
      <family val="2"/>
      <charset val="204"/>
      <scheme val="minor"/>
    </font>
    <font>
      <b/>
      <sz val="10"/>
      <color theme="1"/>
      <name val="Calibri"/>
      <family val="2"/>
      <charset val="204"/>
      <scheme val="minor"/>
    </font>
    <font>
      <b/>
      <vertAlign val="superscript"/>
      <sz val="10"/>
      <color theme="1"/>
      <name val="Calibri"/>
      <family val="2"/>
      <charset val="204"/>
      <scheme val="minor"/>
    </font>
    <font>
      <vertAlign val="subscript"/>
      <sz val="10"/>
      <color theme="1"/>
      <name val="Calibri"/>
      <family val="2"/>
      <charset val="204"/>
      <scheme val="minor"/>
    </font>
    <font>
      <b/>
      <sz val="10"/>
      <color theme="1"/>
      <name val="Times New Roman"/>
      <family val="1"/>
      <charset val="204"/>
    </font>
    <font>
      <b/>
      <sz val="12"/>
      <color theme="1"/>
      <name val="Calibri"/>
      <family val="2"/>
      <charset val="204"/>
      <scheme val="minor"/>
    </font>
    <font>
      <vertAlign val="subscript"/>
      <sz val="9"/>
      <color theme="1"/>
      <name val="Times New Roman"/>
      <family val="1"/>
      <charset val="204"/>
    </font>
    <font>
      <sz val="8"/>
      <color theme="1"/>
      <name val="Times New Roman"/>
      <family val="1"/>
      <charset val="204"/>
    </font>
    <font>
      <sz val="12"/>
      <color rgb="FF000000"/>
      <name val="Times New Roman"/>
      <family val="1"/>
      <charset val="204"/>
    </font>
    <font>
      <i/>
      <sz val="12"/>
      <color rgb="FF000000"/>
      <name val="Times New Roman"/>
      <family val="1"/>
      <charset val="204"/>
    </font>
    <font>
      <vertAlign val="superscript"/>
      <sz val="12"/>
      <color rgb="FF000000"/>
      <name val="Times New Roman"/>
      <family val="1"/>
      <charset val="204"/>
    </font>
    <font>
      <b/>
      <sz val="12"/>
      <color rgb="FF000000"/>
      <name val="Times New Roman"/>
      <family val="1"/>
      <charset val="204"/>
    </font>
    <font>
      <b/>
      <i/>
      <sz val="12"/>
      <color rgb="FF000000"/>
      <name val="Times New Roman"/>
      <family val="1"/>
      <charset val="204"/>
    </font>
    <font>
      <sz val="10"/>
      <color rgb="FF000000"/>
      <name val="Times New Roman"/>
      <family val="1"/>
      <charset val="204"/>
    </font>
    <font>
      <vertAlign val="superscript"/>
      <sz val="10"/>
      <color rgb="FF000000"/>
      <name val="Times New Roman"/>
      <family val="1"/>
      <charset val="204"/>
    </font>
    <font>
      <i/>
      <sz val="10"/>
      <color rgb="FF000000"/>
      <name val="Times New Roman"/>
      <family val="1"/>
      <charset val="204"/>
    </font>
    <font>
      <i/>
      <sz val="8"/>
      <color rgb="FF000000"/>
      <name val="Times New Roman"/>
      <family val="1"/>
      <charset val="204"/>
    </font>
    <font>
      <sz val="12"/>
      <color theme="1"/>
      <name val="Calibri"/>
      <family val="2"/>
      <charset val="204"/>
      <scheme val="minor"/>
    </font>
    <font>
      <sz val="8"/>
      <color rgb="FF000000"/>
      <name val="Times New Roman"/>
      <family val="1"/>
      <charset val="204"/>
    </font>
    <font>
      <i/>
      <sz val="8"/>
      <color theme="1"/>
      <name val="Times New Roman"/>
      <family val="1"/>
      <charset val="204"/>
    </font>
  </fonts>
  <fills count="3">
    <fill>
      <patternFill patternType="none"/>
    </fill>
    <fill>
      <patternFill patternType="gray125"/>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331">
    <xf numFmtId="0" fontId="0" fillId="0" borderId="0" xfId="0"/>
    <xf numFmtId="0" fontId="0" fillId="0" borderId="0" xfId="0" applyAlignment="1">
      <alignment horizontal="center"/>
    </xf>
    <xf numFmtId="0" fontId="0" fillId="0" borderId="1" xfId="0" applyBorder="1"/>
    <xf numFmtId="0" fontId="2" fillId="0" borderId="1" xfId="0" applyFont="1" applyBorder="1" applyAlignment="1">
      <alignment vertical="center"/>
    </xf>
    <xf numFmtId="0" fontId="1" fillId="0" borderId="1" xfId="0" applyFont="1" applyBorder="1"/>
    <xf numFmtId="0" fontId="6" fillId="0" borderId="1" xfId="0" applyFont="1" applyBorder="1"/>
    <xf numFmtId="1" fontId="0" fillId="0" borderId="1" xfId="0" applyNumberFormat="1" applyBorder="1"/>
    <xf numFmtId="0" fontId="8" fillId="0" borderId="1" xfId="0" applyFont="1" applyBorder="1"/>
    <xf numFmtId="0" fontId="10" fillId="0" borderId="1" xfId="0" applyFont="1" applyBorder="1"/>
    <xf numFmtId="0" fontId="12" fillId="0" borderId="0" xfId="0" applyFont="1"/>
    <xf numFmtId="0" fontId="13" fillId="0" borderId="1" xfId="0" applyFont="1" applyBorder="1"/>
    <xf numFmtId="0" fontId="14" fillId="0" borderId="1" xfId="0" applyFont="1" applyBorder="1"/>
    <xf numFmtId="0" fontId="15" fillId="0" borderId="1" xfId="0" applyFont="1" applyBorder="1"/>
    <xf numFmtId="0" fontId="2" fillId="0" borderId="1" xfId="0" applyFont="1" applyBorder="1"/>
    <xf numFmtId="0" fontId="19"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Fill="1" applyBorder="1" applyAlignment="1">
      <alignment horizontal="center" vertical="center"/>
    </xf>
    <xf numFmtId="0" fontId="19" fillId="0" borderId="1" xfId="0" applyFont="1" applyFill="1" applyBorder="1" applyAlignment="1">
      <alignment horizontal="center" vertical="center"/>
    </xf>
    <xf numFmtId="0" fontId="0" fillId="0" borderId="0" xfId="0" applyBorder="1"/>
    <xf numFmtId="2" fontId="0" fillId="0" borderId="1" xfId="0" applyNumberFormat="1" applyBorder="1"/>
    <xf numFmtId="0" fontId="0" fillId="0" borderId="1" xfId="0" applyBorder="1" applyAlignment="1">
      <alignment vertical="top" wrapText="1"/>
    </xf>
    <xf numFmtId="2" fontId="0" fillId="0" borderId="0" xfId="0" applyNumberFormat="1"/>
    <xf numFmtId="2" fontId="0" fillId="0" borderId="0" xfId="0" applyNumberFormat="1" applyBorder="1"/>
    <xf numFmtId="2" fontId="0" fillId="0" borderId="0" xfId="0" applyNumberFormat="1" applyAlignment="1">
      <alignment horizontal="center"/>
    </xf>
    <xf numFmtId="2" fontId="0" fillId="0" borderId="1" xfId="0" applyNumberFormat="1" applyBorder="1" applyAlignment="1">
      <alignment horizontal="center"/>
    </xf>
    <xf numFmtId="0" fontId="1" fillId="0" borderId="0" xfId="0" applyFont="1" applyBorder="1"/>
    <xf numFmtId="0" fontId="10" fillId="0" borderId="0" xfId="0" applyFont="1" applyBorder="1"/>
    <xf numFmtId="0" fontId="13" fillId="0" borderId="0" xfId="0" applyFont="1" applyBorder="1"/>
    <xf numFmtId="2" fontId="6" fillId="0" borderId="1" xfId="0" applyNumberFormat="1" applyFont="1" applyBorder="1"/>
    <xf numFmtId="2" fontId="6" fillId="0" borderId="1" xfId="0" applyNumberFormat="1" applyFont="1" applyBorder="1" applyAlignment="1">
      <alignment horizontal="center"/>
    </xf>
    <xf numFmtId="2" fontId="19" fillId="0" borderId="0" xfId="0" applyNumberFormat="1" applyFont="1" applyAlignment="1">
      <alignment horizontal="center"/>
    </xf>
    <xf numFmtId="0" fontId="0" fillId="0" borderId="0" xfId="0" applyFill="1" applyBorder="1" applyAlignment="1">
      <alignment horizontal="center" vertical="center"/>
    </xf>
    <xf numFmtId="0" fontId="0" fillId="0" borderId="0" xfId="0" applyBorder="1" applyAlignment="1">
      <alignment horizontal="center"/>
    </xf>
    <xf numFmtId="0" fontId="0" fillId="0" borderId="0" xfId="0" applyFill="1" applyBorder="1" applyAlignment="1">
      <alignment horizontal="center"/>
    </xf>
    <xf numFmtId="0" fontId="0" fillId="0" borderId="3" xfId="0" applyBorder="1" applyAlignment="1">
      <alignment horizontal="center"/>
    </xf>
    <xf numFmtId="164" fontId="0" fillId="0" borderId="1" xfId="0" applyNumberFormat="1" applyBorder="1" applyAlignment="1">
      <alignment horizontal="center"/>
    </xf>
    <xf numFmtId="164" fontId="0" fillId="0" borderId="1" xfId="0" applyNumberFormat="1" applyFill="1" applyBorder="1" applyAlignment="1">
      <alignment horizontal="center" vertical="center"/>
    </xf>
    <xf numFmtId="2" fontId="0" fillId="0" borderId="1" xfId="0" applyNumberFormat="1" applyFont="1" applyBorder="1" applyAlignment="1">
      <alignment horizontal="center"/>
    </xf>
    <xf numFmtId="0" fontId="0" fillId="0" borderId="1" xfId="0" applyBorder="1" applyAlignment="1">
      <alignment horizontal="center"/>
    </xf>
    <xf numFmtId="0" fontId="0" fillId="0" borderId="1" xfId="0" applyFill="1" applyBorder="1" applyAlignment="1">
      <alignment vertical="top" wrapText="1"/>
    </xf>
    <xf numFmtId="0" fontId="19" fillId="0" borderId="1" xfId="0" applyFont="1" applyFill="1" applyBorder="1" applyAlignment="1">
      <alignment vertical="top" wrapText="1"/>
    </xf>
    <xf numFmtId="0" fontId="19" fillId="0" borderId="1" xfId="0" applyFont="1" applyBorder="1"/>
    <xf numFmtId="2" fontId="19" fillId="0" borderId="1" xfId="0" applyNumberFormat="1" applyFont="1" applyBorder="1" applyAlignment="1">
      <alignment horizontal="right"/>
    </xf>
    <xf numFmtId="0" fontId="0" fillId="0" borderId="1" xfId="0" applyBorder="1" applyAlignment="1">
      <alignment horizontal="left"/>
    </xf>
    <xf numFmtId="166" fontId="19" fillId="0" borderId="1" xfId="0" applyNumberFormat="1" applyFont="1" applyBorder="1"/>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justify" vertical="center"/>
    </xf>
    <xf numFmtId="0" fontId="1"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xf>
    <xf numFmtId="0" fontId="1" fillId="0" borderId="0" xfId="0" applyFont="1" applyAlignment="1">
      <alignment horizontal="justify" vertical="center" wrapText="1"/>
    </xf>
    <xf numFmtId="0" fontId="0" fillId="0" borderId="1" xfId="0" applyBorder="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justify" vertical="center" wrapText="1"/>
    </xf>
    <xf numFmtId="0" fontId="2" fillId="0" borderId="0" xfId="0" applyFont="1" applyAlignment="1">
      <alignment horizontal="justify" vertical="center" wrapText="1"/>
    </xf>
    <xf numFmtId="0" fontId="25"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2" fontId="19" fillId="0" borderId="1" xfId="0" applyNumberFormat="1" applyFont="1" applyBorder="1" applyAlignment="1">
      <alignment horizontal="center"/>
    </xf>
    <xf numFmtId="0" fontId="0" fillId="0" borderId="0" xfId="0" applyBorder="1" applyAlignment="1">
      <alignment vertical="top" wrapText="1"/>
    </xf>
    <xf numFmtId="0" fontId="22" fillId="0" borderId="1" xfId="0" applyFont="1" applyBorder="1" applyAlignment="1">
      <alignment horizontal="center" vertical="center" wrapText="1"/>
    </xf>
    <xf numFmtId="2" fontId="19" fillId="0" borderId="1" xfId="0" applyNumberFormat="1" applyFont="1" applyBorder="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0" fillId="0" borderId="1" xfId="0" applyFont="1" applyBorder="1" applyAlignment="1">
      <alignment horizontal="center" vertical="center"/>
    </xf>
    <xf numFmtId="0" fontId="14" fillId="0" borderId="1" xfId="0" applyFont="1" applyBorder="1" applyAlignment="1">
      <alignment horizontal="center" vertical="center" wrapText="1"/>
    </xf>
    <xf numFmtId="0" fontId="0" fillId="0" borderId="6" xfId="0" applyBorder="1"/>
    <xf numFmtId="0" fontId="6" fillId="0" borderId="1" xfId="0" applyFont="1" applyBorder="1" applyAlignment="1">
      <alignment horizontal="center" vertical="center"/>
    </xf>
    <xf numFmtId="0" fontId="17" fillId="0" borderId="1" xfId="0" applyFont="1" applyBorder="1" applyAlignment="1">
      <alignment horizontal="center" vertical="center" wrapText="1"/>
    </xf>
    <xf numFmtId="0" fontId="0" fillId="0" borderId="0" xfId="0" applyBorder="1" applyAlignment="1">
      <alignment horizontal="center" wrapText="1"/>
    </xf>
    <xf numFmtId="0" fontId="0" fillId="0" borderId="0" xfId="0" applyAlignment="1">
      <alignment vertical="center"/>
    </xf>
    <xf numFmtId="0" fontId="13" fillId="0" borderId="1" xfId="0" applyFont="1" applyBorder="1" applyAlignment="1">
      <alignment vertical="center"/>
    </xf>
    <xf numFmtId="0" fontId="0" fillId="0" borderId="1" xfId="0" applyBorder="1" applyAlignment="1">
      <alignment vertical="center"/>
    </xf>
    <xf numFmtId="0" fontId="10" fillId="0" borderId="1" xfId="0" applyFont="1" applyBorder="1" applyAlignment="1">
      <alignment vertical="center"/>
    </xf>
    <xf numFmtId="0" fontId="12" fillId="0" borderId="0" xfId="0" applyFont="1" applyBorder="1"/>
    <xf numFmtId="0" fontId="13" fillId="0" borderId="1" xfId="0" applyFont="1" applyBorder="1" applyAlignment="1">
      <alignment vertical="center" wrapText="1"/>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0" fillId="0" borderId="1" xfId="0" applyBorder="1" applyProtection="1">
      <protection locked="0"/>
    </xf>
    <xf numFmtId="2" fontId="0" fillId="0" borderId="1" xfId="0" applyNumberFormat="1" applyBorder="1" applyProtection="1">
      <protection locked="0"/>
    </xf>
    <xf numFmtId="0" fontId="16" fillId="0" borderId="1" xfId="0" applyFont="1" applyBorder="1" applyAlignment="1">
      <alignment horizontal="center" vertical="center"/>
    </xf>
    <xf numFmtId="0" fontId="1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wrapText="1"/>
    </xf>
    <xf numFmtId="0" fontId="12" fillId="0" borderId="0" xfId="0" applyFont="1" applyFill="1" applyBorder="1" applyAlignment="1">
      <alignment horizontal="center" vertical="center"/>
    </xf>
    <xf numFmtId="0" fontId="35" fillId="0" borderId="1" xfId="0" applyFont="1" applyBorder="1" applyAlignment="1">
      <alignment horizontal="center" vertical="center"/>
    </xf>
    <xf numFmtId="2" fontId="0" fillId="0" borderId="1" xfId="0" applyNumberFormat="1" applyBorder="1" applyAlignment="1">
      <alignment horizontal="right"/>
    </xf>
    <xf numFmtId="2" fontId="0" fillId="0" borderId="1" xfId="0" applyNumberFormat="1" applyFill="1" applyBorder="1"/>
    <xf numFmtId="2" fontId="19" fillId="0" borderId="1" xfId="0" applyNumberFormat="1" applyFont="1" applyFill="1" applyBorder="1"/>
    <xf numFmtId="2" fontId="2" fillId="0" borderId="1" xfId="0" applyNumberFormat="1" applyFont="1" applyBorder="1" applyAlignment="1">
      <alignment horizontal="center" vertical="center"/>
    </xf>
    <xf numFmtId="0" fontId="19" fillId="0" borderId="1" xfId="0" applyFont="1" applyBorder="1" applyAlignment="1">
      <alignment vertical="center"/>
    </xf>
    <xf numFmtId="0" fontId="17" fillId="0" borderId="0" xfId="0" applyFont="1" applyBorder="1" applyAlignment="1">
      <alignment horizontal="center" vertical="center"/>
    </xf>
    <xf numFmtId="2" fontId="2"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9" fillId="0" borderId="4" xfId="0" applyFont="1" applyBorder="1" applyAlignment="1">
      <alignment horizontal="center" vertical="center"/>
    </xf>
    <xf numFmtId="0" fontId="0" fillId="0" borderId="1" xfId="0" applyFont="1" applyBorder="1"/>
    <xf numFmtId="0" fontId="2" fillId="0" borderId="0" xfId="0" applyFont="1" applyBorder="1"/>
    <xf numFmtId="0" fontId="22" fillId="0" borderId="1" xfId="0" applyFont="1" applyBorder="1" applyAlignment="1">
      <alignment horizontal="center" vertical="center"/>
    </xf>
    <xf numFmtId="0" fontId="6" fillId="0" borderId="1" xfId="0" applyFont="1" applyBorder="1" applyAlignment="1">
      <alignment horizontal="center" vertical="center" wrapText="1"/>
    </xf>
    <xf numFmtId="0" fontId="14" fillId="0" borderId="1" xfId="0" applyFont="1" applyBorder="1" applyAlignment="1">
      <alignment horizontal="center" vertical="center"/>
    </xf>
    <xf numFmtId="2" fontId="16" fillId="0" borderId="1" xfId="0" applyNumberFormat="1" applyFont="1" applyBorder="1" applyAlignment="1">
      <alignment horizontal="center"/>
    </xf>
    <xf numFmtId="2" fontId="38" fillId="0" borderId="1" xfId="0" applyNumberFormat="1" applyFont="1" applyBorder="1" applyAlignment="1">
      <alignment horizontal="center"/>
    </xf>
    <xf numFmtId="0" fontId="8"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17" fillId="0" borderId="1" xfId="0" applyFont="1" applyBorder="1" applyAlignment="1">
      <alignment vertical="center" wrapText="1"/>
    </xf>
    <xf numFmtId="0" fontId="6" fillId="0" borderId="1" xfId="0" applyFont="1" applyBorder="1" applyAlignment="1" applyProtection="1">
      <alignment horizontal="center" vertical="center"/>
      <protection locked="0"/>
    </xf>
    <xf numFmtId="2"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vertical="center"/>
    </xf>
    <xf numFmtId="2" fontId="0" fillId="0" borderId="1" xfId="0" applyNumberFormat="1" applyBorder="1" applyAlignment="1" applyProtection="1">
      <alignment horizontal="center"/>
      <protection locked="0"/>
    </xf>
    <xf numFmtId="0" fontId="0" fillId="0" borderId="0" xfId="0" applyAlignment="1">
      <alignment horizontal="right"/>
    </xf>
    <xf numFmtId="0" fontId="0" fillId="0" borderId="1" xfId="0" applyBorder="1" applyAlignment="1">
      <alignment wrapText="1"/>
    </xf>
    <xf numFmtId="0" fontId="19" fillId="0" borderId="1" xfId="0" applyFont="1" applyBorder="1" applyAlignment="1">
      <alignment vertical="top" wrapText="1"/>
    </xf>
    <xf numFmtId="0" fontId="19" fillId="0" borderId="1" xfId="0" applyFont="1" applyBorder="1" applyAlignment="1">
      <alignment horizontal="left"/>
    </xf>
    <xf numFmtId="0" fontId="0" fillId="0" borderId="1" xfId="0" applyFill="1" applyBorder="1" applyAlignment="1">
      <alignment horizontal="left" vertical="top" wrapText="1"/>
    </xf>
    <xf numFmtId="0" fontId="19" fillId="0" borderId="1" xfId="0" applyFont="1" applyBorder="1" applyAlignment="1">
      <alignment horizontal="center"/>
    </xf>
    <xf numFmtId="0" fontId="2" fillId="0" borderId="0" xfId="0" applyFont="1" applyAlignment="1">
      <alignment horizontal="center" vertical="center"/>
    </xf>
    <xf numFmtId="0" fontId="16" fillId="0" borderId="1" xfId="0" applyFont="1" applyBorder="1" applyProtection="1">
      <protection locked="0"/>
    </xf>
    <xf numFmtId="0" fontId="6" fillId="0" borderId="1" xfId="0" applyFont="1" applyBorder="1" applyProtection="1">
      <protection locked="0"/>
    </xf>
    <xf numFmtId="2" fontId="6" fillId="0" borderId="1" xfId="0" applyNumberFormat="1" applyFont="1" applyBorder="1" applyAlignment="1">
      <alignment horizontal="center" vertical="center"/>
    </xf>
    <xf numFmtId="0" fontId="16" fillId="0" borderId="1" xfId="0" applyFont="1" applyBorder="1"/>
    <xf numFmtId="2" fontId="16" fillId="0" borderId="1" xfId="0" applyNumberFormat="1" applyFont="1" applyBorder="1"/>
    <xf numFmtId="0" fontId="16" fillId="0" borderId="1" xfId="0" applyFont="1" applyBorder="1" applyAlignment="1" applyProtection="1">
      <alignment vertical="top" wrapText="1"/>
      <protection locked="0"/>
    </xf>
    <xf numFmtId="2" fontId="16" fillId="0" borderId="1" xfId="0" applyNumberFormat="1" applyFont="1" applyBorder="1" applyProtection="1">
      <protection locked="0"/>
    </xf>
    <xf numFmtId="0" fontId="6" fillId="0" borderId="1" xfId="0" applyFont="1" applyBorder="1" applyAlignment="1" applyProtection="1">
      <alignment vertical="top" wrapText="1"/>
      <protection locked="0"/>
    </xf>
    <xf numFmtId="167" fontId="0" fillId="0" borderId="1" xfId="0" applyNumberFormat="1" applyBorder="1" applyProtection="1">
      <protection locked="0"/>
    </xf>
    <xf numFmtId="0" fontId="19" fillId="0" borderId="1" xfId="0" applyFont="1" applyBorder="1" applyAlignment="1" applyProtection="1">
      <alignment horizontal="center" vertical="center" wrapText="1"/>
      <protection locked="0"/>
    </xf>
    <xf numFmtId="2" fontId="16" fillId="0" borderId="1" xfId="0" applyNumberFormat="1" applyFont="1" applyBorder="1" applyAlignment="1">
      <alignment horizontal="center" vertical="center" wrapText="1"/>
    </xf>
    <xf numFmtId="2" fontId="35" fillId="0" borderId="1" xfId="0" applyNumberFormat="1" applyFont="1" applyBorder="1" applyAlignment="1">
      <alignment horizontal="center" vertical="center" wrapText="1"/>
    </xf>
    <xf numFmtId="2" fontId="19" fillId="0" borderId="1" xfId="0" applyNumberFormat="1"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2" fontId="16" fillId="0" borderId="1" xfId="0" applyNumberFormat="1" applyFont="1" applyBorder="1" applyAlignment="1">
      <alignment horizontal="center" vertical="center"/>
    </xf>
    <xf numFmtId="0" fontId="16" fillId="0" borderId="0" xfId="0" applyFont="1" applyAlignment="1">
      <alignment horizontal="center" vertical="center"/>
    </xf>
    <xf numFmtId="2" fontId="19"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0" fillId="0" borderId="1" xfId="0" applyFont="1" applyBorder="1" applyProtection="1">
      <protection locked="0"/>
    </xf>
    <xf numFmtId="2" fontId="0" fillId="0" borderId="1" xfId="0" applyNumberFormat="1" applyFont="1" applyBorder="1"/>
    <xf numFmtId="0" fontId="16" fillId="0" borderId="3" xfId="0" applyFont="1" applyBorder="1"/>
    <xf numFmtId="2" fontId="16" fillId="0" borderId="1" xfId="0" applyNumberFormat="1" applyFont="1" applyBorder="1" applyAlignment="1" applyProtection="1">
      <alignment horizontal="center" vertical="center"/>
      <protection locked="0"/>
    </xf>
    <xf numFmtId="2" fontId="16" fillId="0" borderId="1" xfId="0" applyNumberFormat="1" applyFont="1" applyBorder="1" applyAlignment="1" applyProtection="1">
      <alignment horizontal="center" vertical="center" wrapText="1"/>
      <protection locked="0"/>
    </xf>
    <xf numFmtId="2" fontId="19" fillId="0" borderId="1" xfId="0" applyNumberFormat="1" applyFont="1" applyFill="1" applyBorder="1" applyAlignment="1">
      <alignment horizontal="center" vertical="center" wrapText="1"/>
    </xf>
    <xf numFmtId="0" fontId="16" fillId="0" borderId="0" xfId="0" applyFont="1" applyBorder="1"/>
    <xf numFmtId="0" fontId="19" fillId="0" borderId="1" xfId="0" applyFont="1" applyBorder="1" applyAlignment="1">
      <alignment horizontal="center" vertical="center" wrapText="1"/>
    </xf>
    <xf numFmtId="0" fontId="13" fillId="0" borderId="1" xfId="0" applyFont="1" applyBorder="1" applyAlignment="1">
      <alignment horizontal="center" vertical="top" wrapText="1"/>
    </xf>
    <xf numFmtId="0" fontId="0" fillId="0" borderId="0" xfId="0" applyAlignment="1">
      <alignment vertical="top"/>
    </xf>
    <xf numFmtId="0" fontId="16" fillId="0" borderId="1" xfId="0" applyFont="1" applyBorder="1" applyAlignment="1">
      <alignment horizontal="center"/>
    </xf>
    <xf numFmtId="0" fontId="16" fillId="0" borderId="1" xfId="0" applyFont="1" applyBorder="1" applyAlignment="1" applyProtection="1">
      <alignment horizontal="center"/>
      <protection locked="0"/>
    </xf>
    <xf numFmtId="165" fontId="16" fillId="0" borderId="1" xfId="0" applyNumberFormat="1" applyFont="1" applyBorder="1" applyAlignment="1" applyProtection="1">
      <alignment horizontal="center"/>
      <protection locked="0"/>
    </xf>
    <xf numFmtId="0" fontId="16" fillId="0" borderId="1" xfId="0" applyFont="1" applyFill="1" applyBorder="1" applyAlignment="1" applyProtection="1">
      <alignment horizontal="center"/>
      <protection locked="0"/>
    </xf>
    <xf numFmtId="2" fontId="16" fillId="0" borderId="1" xfId="0" applyNumberFormat="1" applyFont="1" applyBorder="1" applyAlignment="1" applyProtection="1">
      <alignment horizontal="center"/>
      <protection locked="0"/>
    </xf>
    <xf numFmtId="2" fontId="19" fillId="0" borderId="1" xfId="0" applyNumberFormat="1" applyFont="1" applyFill="1" applyBorder="1" applyAlignment="1">
      <alignment horizontal="center"/>
    </xf>
    <xf numFmtId="0" fontId="0" fillId="0" borderId="1" xfId="0" applyFont="1" applyBorder="1" applyAlignment="1">
      <alignment horizontal="center"/>
    </xf>
    <xf numFmtId="0" fontId="0" fillId="0" borderId="1" xfId="0" applyFont="1" applyBorder="1" applyAlignment="1" applyProtection="1">
      <alignment horizontal="center"/>
      <protection locked="0"/>
    </xf>
    <xf numFmtId="0" fontId="1"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2" fontId="16" fillId="0" borderId="1" xfId="0" applyNumberFormat="1" applyFont="1" applyFill="1" applyBorder="1" applyAlignment="1">
      <alignment horizontal="center"/>
    </xf>
    <xf numFmtId="2" fontId="16" fillId="0" borderId="1" xfId="0" applyNumberFormat="1" applyFont="1" applyFill="1" applyBorder="1" applyAlignment="1">
      <alignment horizontal="center" vertical="center"/>
    </xf>
    <xf numFmtId="0" fontId="6" fillId="0" borderId="1" xfId="0" applyFont="1" applyBorder="1" applyAlignment="1">
      <alignment horizontal="center"/>
    </xf>
    <xf numFmtId="0" fontId="2"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lignment vertical="center"/>
    </xf>
    <xf numFmtId="164" fontId="16" fillId="0" borderId="1" xfId="0" applyNumberFormat="1" applyFont="1" applyBorder="1" applyAlignment="1">
      <alignment horizontal="center" vertical="center"/>
    </xf>
    <xf numFmtId="0" fontId="1" fillId="0" borderId="1" xfId="0" applyFont="1" applyBorder="1" applyAlignment="1">
      <alignment horizontal="center"/>
    </xf>
    <xf numFmtId="0" fontId="1" fillId="0" borderId="9" xfId="0" applyFont="1" applyBorder="1" applyAlignment="1">
      <alignment horizontal="center" vertical="center" wrapText="1"/>
    </xf>
    <xf numFmtId="49" fontId="25" fillId="0" borderId="9" xfId="0" applyNumberFormat="1" applyFont="1" applyBorder="1" applyAlignment="1">
      <alignment horizontal="center" vertical="center"/>
    </xf>
    <xf numFmtId="0" fontId="1" fillId="0" borderId="9" xfId="0" applyFont="1" applyBorder="1" applyAlignment="1">
      <alignment horizontal="center" vertical="center"/>
    </xf>
    <xf numFmtId="2" fontId="16" fillId="0" borderId="11" xfId="0" applyNumberFormat="1" applyFont="1" applyBorder="1" applyAlignment="1">
      <alignment horizontal="center" vertical="center"/>
    </xf>
    <xf numFmtId="164" fontId="16" fillId="0" borderId="13" xfId="0" applyNumberFormat="1" applyFont="1" applyBorder="1" applyAlignment="1">
      <alignment horizontal="center" vertical="center"/>
    </xf>
    <xf numFmtId="2" fontId="19" fillId="0" borderId="13" xfId="0" applyNumberFormat="1" applyFont="1" applyBorder="1" applyAlignment="1" applyProtection="1">
      <alignment horizontal="center" vertical="center"/>
      <protection locked="0"/>
    </xf>
    <xf numFmtId="2" fontId="19" fillId="0" borderId="14" xfId="0" applyNumberFormat="1" applyFont="1" applyBorder="1" applyAlignment="1">
      <alignment horizontal="center" vertical="center"/>
    </xf>
    <xf numFmtId="0" fontId="16" fillId="0" borderId="0" xfId="0" applyFont="1" applyBorder="1" applyAlignment="1">
      <alignment horizontal="center" vertical="center"/>
    </xf>
    <xf numFmtId="2" fontId="19" fillId="0" borderId="0" xfId="0" applyNumberFormat="1" applyFont="1" applyBorder="1" applyAlignment="1">
      <alignment horizontal="center" vertical="center"/>
    </xf>
    <xf numFmtId="0" fontId="22" fillId="0" borderId="1" xfId="0" applyFont="1" applyBorder="1"/>
    <xf numFmtId="0" fontId="8" fillId="0" borderId="1" xfId="0" applyFont="1" applyBorder="1" applyAlignment="1">
      <alignment horizontal="center"/>
    </xf>
    <xf numFmtId="0" fontId="6" fillId="0" borderId="1" xfId="0" applyFont="1" applyBorder="1" applyAlignment="1" applyProtection="1">
      <alignment horizontal="center"/>
    </xf>
    <xf numFmtId="0" fontId="17" fillId="0" borderId="1" xfId="0" applyFont="1" applyBorder="1"/>
    <xf numFmtId="2" fontId="16" fillId="0" borderId="9" xfId="0" applyNumberFormat="1" applyFont="1" applyBorder="1" applyAlignment="1" applyProtection="1">
      <alignment horizontal="center" vertical="center"/>
      <protection locked="0"/>
    </xf>
    <xf numFmtId="2" fontId="19" fillId="0" borderId="13" xfId="0" applyNumberFormat="1" applyFont="1" applyBorder="1" applyAlignment="1">
      <alignment horizontal="center" vertical="center"/>
    </xf>
    <xf numFmtId="0" fontId="19" fillId="0" borderId="13" xfId="0" applyFont="1" applyBorder="1" applyAlignment="1">
      <alignment horizontal="center" vertical="center"/>
    </xf>
    <xf numFmtId="0" fontId="2" fillId="0" borderId="20" xfId="0" applyFont="1" applyBorder="1" applyAlignment="1">
      <alignment horizontal="center" vertical="center"/>
    </xf>
    <xf numFmtId="0" fontId="25" fillId="0" borderId="10" xfId="0" applyFont="1" applyBorder="1" applyAlignment="1">
      <alignment horizontal="center" vertical="center"/>
    </xf>
    <xf numFmtId="0" fontId="19" fillId="0" borderId="18" xfId="0" applyFont="1" applyBorder="1" applyAlignment="1">
      <alignment horizontal="center" vertical="center" wrapText="1"/>
    </xf>
    <xf numFmtId="0" fontId="2" fillId="0" borderId="9" xfId="0" applyFont="1" applyBorder="1" applyAlignment="1">
      <alignment horizontal="center" vertical="center"/>
    </xf>
    <xf numFmtId="0" fontId="1" fillId="0" borderId="19" xfId="0" applyFont="1" applyBorder="1" applyAlignment="1">
      <alignment horizontal="center" vertical="center" wrapText="1"/>
    </xf>
    <xf numFmtId="0" fontId="6" fillId="0" borderId="0" xfId="0" applyFont="1"/>
    <xf numFmtId="0" fontId="8" fillId="0" borderId="18" xfId="0" applyFont="1" applyBorder="1" applyAlignment="1">
      <alignment horizontal="center" vertical="center" wrapText="1"/>
    </xf>
    <xf numFmtId="0" fontId="0" fillId="0" borderId="0" xfId="0" applyFill="1"/>
    <xf numFmtId="2" fontId="0" fillId="0" borderId="1" xfId="0" applyNumberFormat="1" applyFill="1" applyBorder="1" applyAlignment="1">
      <alignment horizontal="center"/>
    </xf>
    <xf numFmtId="0" fontId="1" fillId="0" borderId="1" xfId="0" applyFont="1" applyBorder="1" applyAlignment="1">
      <alignment vertical="center"/>
    </xf>
    <xf numFmtId="0" fontId="2" fillId="0" borderId="0" xfId="0" applyFont="1" applyAlignment="1">
      <alignment horizontal="center" wrapText="1"/>
    </xf>
    <xf numFmtId="0" fontId="2" fillId="0" borderId="1" xfId="0" applyFont="1" applyBorder="1" applyAlignment="1">
      <alignment horizontal="center" wrapText="1"/>
    </xf>
    <xf numFmtId="0" fontId="22" fillId="0" borderId="1" xfId="0" applyFont="1" applyBorder="1" applyAlignment="1">
      <alignment horizontal="center" wrapText="1"/>
    </xf>
    <xf numFmtId="0" fontId="1" fillId="0" borderId="0" xfId="0" applyFont="1" applyAlignment="1">
      <alignment horizontal="left" wrapText="1"/>
    </xf>
    <xf numFmtId="0" fontId="19" fillId="0" borderId="0" xfId="0" applyFont="1" applyBorder="1" applyAlignment="1">
      <alignment horizontal="center" vertical="center"/>
    </xf>
    <xf numFmtId="2" fontId="16" fillId="0" borderId="0" xfId="0" applyNumberFormat="1" applyFont="1" applyBorder="1" applyAlignment="1">
      <alignment horizontal="center"/>
    </xf>
    <xf numFmtId="2" fontId="19" fillId="0" borderId="0" xfId="0" applyNumberFormat="1" applyFont="1" applyFill="1" applyBorder="1" applyAlignment="1">
      <alignment horizontal="center"/>
    </xf>
    <xf numFmtId="0" fontId="10" fillId="0" borderId="0" xfId="0" applyFont="1" applyBorder="1" applyAlignment="1">
      <alignment wrapText="1"/>
    </xf>
    <xf numFmtId="0" fontId="31" fillId="0" borderId="1" xfId="0" applyFont="1" applyBorder="1" applyAlignment="1">
      <alignment horizontal="center" vertical="center" wrapText="1"/>
    </xf>
    <xf numFmtId="0" fontId="1" fillId="0" borderId="0" xfId="0" applyFont="1" applyAlignment="1">
      <alignment vertical="center"/>
    </xf>
    <xf numFmtId="0" fontId="16" fillId="0" borderId="0" xfId="0" applyFont="1" applyAlignment="1">
      <alignment vertical="center" wrapText="1"/>
    </xf>
    <xf numFmtId="0" fontId="23" fillId="0" borderId="0" xfId="0" applyFont="1" applyAlignment="1">
      <alignment vertical="center"/>
    </xf>
    <xf numFmtId="0" fontId="2" fillId="0" borderId="0" xfId="0" applyFont="1" applyAlignment="1">
      <alignment vertical="center"/>
    </xf>
    <xf numFmtId="0" fontId="50" fillId="0" borderId="0" xfId="0" applyFont="1" applyBorder="1" applyAlignment="1">
      <alignment vertical="center"/>
    </xf>
    <xf numFmtId="0" fontId="47" fillId="2" borderId="1"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1" xfId="0" applyFont="1" applyBorder="1" applyAlignment="1">
      <alignment horizontal="right" vertical="center"/>
    </xf>
    <xf numFmtId="0" fontId="47" fillId="0" borderId="1" xfId="0" applyFont="1" applyBorder="1" applyAlignment="1">
      <alignment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1" fillId="0" borderId="1" xfId="0" applyFont="1" applyBorder="1" applyAlignment="1">
      <alignment vertical="center" wrapText="1"/>
    </xf>
    <xf numFmtId="0" fontId="42" fillId="2" borderId="1" xfId="0" applyFont="1" applyFill="1" applyBorder="1" applyAlignment="1">
      <alignment horizontal="center" vertical="center"/>
    </xf>
    <xf numFmtId="0" fontId="42" fillId="2" borderId="1" xfId="0" applyFont="1" applyFill="1" applyBorder="1" applyAlignment="1">
      <alignment horizontal="center" vertical="center" wrapText="1"/>
    </xf>
    <xf numFmtId="0" fontId="42" fillId="0" borderId="1" xfId="0" applyFont="1" applyBorder="1" applyAlignment="1">
      <alignment vertical="center"/>
    </xf>
    <xf numFmtId="0" fontId="42" fillId="0" borderId="1" xfId="0" applyFont="1" applyBorder="1" applyAlignment="1">
      <alignment vertical="center" wrapText="1"/>
    </xf>
    <xf numFmtId="0" fontId="42" fillId="0" borderId="1" xfId="0" applyFont="1" applyBorder="1" applyAlignment="1">
      <alignment horizontal="center" vertical="center"/>
    </xf>
    <xf numFmtId="0" fontId="42" fillId="0" borderId="1" xfId="0" applyFont="1" applyBorder="1" applyAlignment="1">
      <alignment horizontal="right" vertical="center"/>
    </xf>
    <xf numFmtId="0" fontId="42" fillId="2" borderId="1" xfId="0" applyFont="1" applyFill="1" applyBorder="1" applyAlignment="1">
      <alignment horizontal="right" vertical="center"/>
    </xf>
    <xf numFmtId="0" fontId="42" fillId="2" borderId="1" xfId="0" applyFont="1" applyFill="1" applyBorder="1" applyAlignment="1">
      <alignment vertical="center"/>
    </xf>
    <xf numFmtId="0" fontId="42" fillId="2" borderId="1" xfId="0" applyFont="1" applyFill="1" applyBorder="1" applyAlignment="1">
      <alignment vertical="center" wrapText="1"/>
    </xf>
    <xf numFmtId="0" fontId="47" fillId="2" borderId="1" xfId="0" applyFont="1" applyFill="1" applyBorder="1" applyAlignment="1">
      <alignment horizontal="center" vertical="center"/>
    </xf>
    <xf numFmtId="0" fontId="47" fillId="2" borderId="1" xfId="0" applyFont="1" applyFill="1" applyBorder="1" applyAlignment="1">
      <alignment vertical="center" wrapText="1"/>
    </xf>
    <xf numFmtId="0" fontId="46" fillId="0" borderId="1" xfId="0" applyFont="1" applyBorder="1" applyAlignment="1">
      <alignment horizontal="center" vertical="center"/>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2" fillId="0" borderId="1" xfId="0" applyFont="1" applyBorder="1" applyAlignment="1">
      <alignment horizontal="left" vertical="center"/>
    </xf>
    <xf numFmtId="0" fontId="6" fillId="0" borderId="1" xfId="0" applyFont="1" applyBorder="1" applyAlignment="1">
      <alignment vertical="center" wrapText="1"/>
    </xf>
    <xf numFmtId="2" fontId="6" fillId="0" borderId="1" xfId="0" applyNumberFormat="1" applyFont="1" applyFill="1" applyBorder="1" applyAlignment="1">
      <alignment horizontal="center" vertical="center"/>
    </xf>
    <xf numFmtId="0" fontId="22" fillId="0" borderId="0" xfId="0" applyFont="1" applyBorder="1" applyAlignment="1">
      <alignment horizontal="center" wrapText="1"/>
    </xf>
    <xf numFmtId="2" fontId="0" fillId="0" borderId="1" xfId="0" applyNumberFormat="1" applyBorder="1" applyAlignment="1">
      <alignment horizontal="center" vertical="center"/>
    </xf>
    <xf numFmtId="0" fontId="2" fillId="0" borderId="0" xfId="0" applyFont="1" applyAlignment="1">
      <alignment horizontal="right"/>
    </xf>
    <xf numFmtId="164" fontId="16" fillId="0" borderId="11" xfId="0" applyNumberFormat="1" applyFont="1" applyBorder="1" applyAlignment="1">
      <alignment horizontal="center" vertical="center"/>
    </xf>
    <xf numFmtId="166" fontId="8" fillId="0" borderId="1" xfId="0" applyNumberFormat="1" applyFont="1" applyBorder="1"/>
    <xf numFmtId="0" fontId="1" fillId="0" borderId="0" xfId="0" applyFont="1" applyAlignment="1">
      <alignment horizontal="justify" vertical="center" wrapText="1"/>
    </xf>
    <xf numFmtId="0" fontId="1" fillId="0" borderId="0" xfId="0" applyFont="1" applyAlignment="1">
      <alignment horizontal="center" vertical="center" wrapText="1"/>
    </xf>
    <xf numFmtId="1" fontId="16" fillId="0" borderId="1" xfId="0" applyNumberFormat="1" applyFont="1" applyBorder="1" applyAlignment="1" applyProtection="1">
      <alignment horizontal="center" vertical="center"/>
      <protection locked="0"/>
    </xf>
    <xf numFmtId="2" fontId="19" fillId="0" borderId="1" xfId="0" applyNumberFormat="1" applyFont="1" applyBorder="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2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1" fillId="0" borderId="1" xfId="0" applyFont="1" applyBorder="1" applyAlignment="1">
      <alignment vertical="center" wrapText="1"/>
    </xf>
    <xf numFmtId="0" fontId="52" fillId="0" borderId="1" xfId="0" applyFont="1" applyBorder="1" applyAlignment="1">
      <alignment horizontal="right" vertical="center" wrapText="1"/>
    </xf>
    <xf numFmtId="0" fontId="52" fillId="0" borderId="1" xfId="0" applyFont="1" applyBorder="1" applyAlignment="1">
      <alignment vertical="center" wrapText="1"/>
    </xf>
    <xf numFmtId="0" fontId="41" fillId="0" borderId="1" xfId="0" applyFont="1" applyBorder="1" applyAlignment="1">
      <alignment horizontal="right" vertical="center" wrapText="1"/>
    </xf>
    <xf numFmtId="0" fontId="19" fillId="0" borderId="5" xfId="0" applyFont="1" applyBorder="1" applyAlignment="1">
      <alignment horizontal="center"/>
    </xf>
    <xf numFmtId="0" fontId="19" fillId="0" borderId="7" xfId="0" applyFont="1" applyBorder="1" applyAlignment="1">
      <alignment horizontal="center"/>
    </xf>
    <xf numFmtId="0" fontId="19" fillId="0" borderId="6"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justify" vertical="center" wrapText="1"/>
    </xf>
    <xf numFmtId="0" fontId="29" fillId="0" borderId="0" xfId="0" applyFont="1" applyAlignment="1">
      <alignment horizontal="left" vertical="center"/>
    </xf>
    <xf numFmtId="0" fontId="1" fillId="0" borderId="0" xfId="0" applyFont="1" applyAlignment="1">
      <alignment horizontal="justify" vertical="center" wrapText="1"/>
    </xf>
    <xf numFmtId="0" fontId="2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left" vertical="top" wrapText="1"/>
    </xf>
    <xf numFmtId="0" fontId="25" fillId="0" borderId="0" xfId="0" applyFont="1" applyAlignment="1">
      <alignment horizontal="justify"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horizontal="center" wrapText="1"/>
    </xf>
    <xf numFmtId="0" fontId="1" fillId="0" borderId="15" xfId="0" applyFont="1" applyBorder="1" applyAlignment="1">
      <alignment horizontal="center"/>
    </xf>
    <xf numFmtId="0" fontId="1" fillId="0" borderId="8" xfId="0" applyFont="1" applyBorder="1" applyAlignment="1">
      <alignment horizontal="center"/>
    </xf>
    <xf numFmtId="167" fontId="51" fillId="0" borderId="5" xfId="0" applyNumberFormat="1" applyFont="1" applyBorder="1" applyAlignment="1">
      <alignment horizontal="center" vertical="center"/>
    </xf>
    <xf numFmtId="167" fontId="51" fillId="0" borderId="6" xfId="0" applyNumberFormat="1" applyFont="1" applyBorder="1" applyAlignment="1">
      <alignment horizontal="center" vertical="center"/>
    </xf>
    <xf numFmtId="2" fontId="39" fillId="0" borderId="21" xfId="0" applyNumberFormat="1" applyFont="1" applyBorder="1" applyAlignment="1">
      <alignment horizontal="center" vertical="center"/>
    </xf>
    <xf numFmtId="2" fontId="39" fillId="0" borderId="16" xfId="0" applyNumberFormat="1" applyFont="1" applyBorder="1" applyAlignment="1">
      <alignment horizontal="center" vertical="center"/>
    </xf>
    <xf numFmtId="2" fontId="39" fillId="0" borderId="12" xfId="0" applyNumberFormat="1" applyFont="1" applyBorder="1" applyAlignment="1">
      <alignment horizontal="center" vertical="center"/>
    </xf>
    <xf numFmtId="2" fontId="39" fillId="0" borderId="15" xfId="0" applyNumberFormat="1" applyFont="1" applyBorder="1" applyAlignment="1">
      <alignment horizontal="center" vertical="center"/>
    </xf>
    <xf numFmtId="2" fontId="39" fillId="0" borderId="8" xfId="0" applyNumberFormat="1" applyFont="1" applyBorder="1" applyAlignment="1">
      <alignment horizontal="center" vertical="center"/>
    </xf>
    <xf numFmtId="0" fontId="2" fillId="0" borderId="0" xfId="0" applyFont="1" applyAlignment="1">
      <alignment horizontal="justify" vertical="center"/>
    </xf>
    <xf numFmtId="164" fontId="51" fillId="0" borderId="7" xfId="0" applyNumberFormat="1" applyFont="1" applyBorder="1" applyAlignment="1">
      <alignment horizontal="center" vertical="center"/>
    </xf>
    <xf numFmtId="164" fontId="51" fillId="0" borderId="6" xfId="0" applyNumberFormat="1" applyFont="1" applyBorder="1" applyAlignment="1">
      <alignment horizontal="center" vertical="center"/>
    </xf>
    <xf numFmtId="2" fontId="39" fillId="0" borderId="17" xfId="0" applyNumberFormat="1" applyFont="1" applyBorder="1" applyAlignment="1">
      <alignment horizontal="center" vertical="center"/>
    </xf>
    <xf numFmtId="0" fontId="1" fillId="0" borderId="0" xfId="0" applyFont="1" applyAlignment="1">
      <alignment horizontal="center" vertical="center" wrapText="1"/>
    </xf>
    <xf numFmtId="164" fontId="51" fillId="0" borderId="5" xfId="0" applyNumberFormat="1"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49" fontId="1" fillId="0" borderId="0" xfId="0" applyNumberFormat="1" applyFont="1" applyAlignment="1">
      <alignment horizontal="center" vertical="center" wrapText="1"/>
    </xf>
    <xf numFmtId="0" fontId="1" fillId="0" borderId="17" xfId="0" applyFont="1" applyBorder="1" applyAlignment="1">
      <alignment horizontal="center"/>
    </xf>
    <xf numFmtId="2" fontId="51" fillId="0" borderId="7" xfId="0" applyNumberFormat="1" applyFont="1" applyBorder="1" applyAlignment="1">
      <alignment horizontal="center" vertical="center"/>
    </xf>
    <xf numFmtId="2" fontId="51" fillId="0" borderId="6" xfId="0" applyNumberFormat="1" applyFont="1" applyBorder="1" applyAlignment="1">
      <alignment horizontal="center" vertical="center"/>
    </xf>
    <xf numFmtId="0" fontId="25" fillId="0" borderId="0" xfId="0" applyFont="1" applyAlignment="1">
      <alignment horizontal="left" vertical="center"/>
    </xf>
    <xf numFmtId="0" fontId="42" fillId="2" borderId="1" xfId="0" applyFont="1" applyFill="1" applyBorder="1" applyAlignment="1">
      <alignment horizontal="center" vertical="center" wrapText="1"/>
    </xf>
    <xf numFmtId="0" fontId="43" fillId="0" borderId="1" xfId="0" applyFont="1" applyBorder="1" applyAlignment="1">
      <alignment vertical="center"/>
    </xf>
    <xf numFmtId="0" fontId="43" fillId="0" borderId="1" xfId="0" applyFont="1" applyBorder="1" applyAlignment="1">
      <alignment vertical="center" wrapText="1"/>
    </xf>
    <xf numFmtId="0" fontId="47" fillId="2" borderId="1" xfId="0" applyFont="1" applyFill="1" applyBorder="1" applyAlignment="1">
      <alignment horizontal="center" vertical="center" wrapText="1"/>
    </xf>
    <xf numFmtId="0" fontId="42" fillId="2" borderId="1" xfId="0" applyFont="1" applyFill="1" applyBorder="1" applyAlignment="1">
      <alignment horizontal="center" vertical="center"/>
    </xf>
    <xf numFmtId="0" fontId="47" fillId="2" borderId="1" xfId="0" applyFont="1" applyFill="1" applyBorder="1" applyAlignment="1">
      <alignment horizontal="center" vertical="center"/>
    </xf>
    <xf numFmtId="0" fontId="49" fillId="0" borderId="1" xfId="0" applyFont="1" applyBorder="1" applyAlignment="1">
      <alignment vertical="center"/>
    </xf>
    <xf numFmtId="0" fontId="16" fillId="0" borderId="0" xfId="0" applyFont="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50" fillId="0" borderId="1" xfId="0" applyFont="1" applyBorder="1" applyAlignment="1">
      <alignment horizontal="center" vertical="center"/>
    </xf>
    <xf numFmtId="0" fontId="53" fillId="0" borderId="1" xfId="0" applyFont="1" applyBorder="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file:///\\192.168.1.33\DataJur\Legi_Rom\DE\A16\g180d06.gif" TargetMode="External"/><Relationship Id="rId3" Type="http://schemas.openxmlformats.org/officeDocument/2006/relationships/image" Target="../media/image2.gif"/><Relationship Id="rId7" Type="http://schemas.openxmlformats.org/officeDocument/2006/relationships/image" Target="../media/image4.gif"/><Relationship Id="rId2" Type="http://schemas.openxmlformats.org/officeDocument/2006/relationships/image" Target="file:///\\192.168.1.33\DataJur\Legi_Rom\DE\A16\g180d01.gif" TargetMode="External"/><Relationship Id="rId1" Type="http://schemas.openxmlformats.org/officeDocument/2006/relationships/image" Target="../media/image1.gif"/><Relationship Id="rId6" Type="http://schemas.openxmlformats.org/officeDocument/2006/relationships/image" Target="file:///\\192.168.1.33\DataJur\Legi_Rom\DE\A16\g180d03.gif" TargetMode="External"/><Relationship Id="rId5" Type="http://schemas.openxmlformats.org/officeDocument/2006/relationships/image" Target="../media/image3.gif"/><Relationship Id="rId10" Type="http://schemas.openxmlformats.org/officeDocument/2006/relationships/image" Target="file:///\\192.168.1.33\DataJur\Legi_Rom\DE\A16\g180d07.gif" TargetMode="External"/><Relationship Id="rId4" Type="http://schemas.openxmlformats.org/officeDocument/2006/relationships/image" Target="file:///\\192.168.1.33\DataJur\Legi_Rom\DE\A16\g180d02.gif" TargetMode="External"/><Relationship Id="rId9" Type="http://schemas.openxmlformats.org/officeDocument/2006/relationships/image" Target="../media/image5.gif"/></Relationships>
</file>

<file path=xl/drawings/drawing1.xml><?xml version="1.0" encoding="utf-8"?>
<xdr:wsDr xmlns:xdr="http://schemas.openxmlformats.org/drawingml/2006/spreadsheetDrawing" xmlns:a="http://schemas.openxmlformats.org/drawingml/2006/main">
  <xdr:twoCellAnchor>
    <xdr:from>
      <xdr:col>3</xdr:col>
      <xdr:colOff>180975</xdr:colOff>
      <xdr:row>438</xdr:row>
      <xdr:rowOff>171450</xdr:rowOff>
    </xdr:from>
    <xdr:to>
      <xdr:col>9</xdr:col>
      <xdr:colOff>161925</xdr:colOff>
      <xdr:row>441</xdr:row>
      <xdr:rowOff>161925</xdr:rowOff>
    </xdr:to>
    <xdr:pic>
      <xdr:nvPicPr>
        <xdr:cNvPr id="16" name="Рисунок 15" descr="Описание: Описание: \\192.168.1.33\DataJur\Legi_Rom\DE\A16\g180d01.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743075" y="107175300"/>
          <a:ext cx="39243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409576</xdr:colOff>
      <xdr:row>492</xdr:row>
      <xdr:rowOff>142875</xdr:rowOff>
    </xdr:from>
    <xdr:to>
      <xdr:col>8</xdr:col>
      <xdr:colOff>561976</xdr:colOff>
      <xdr:row>495</xdr:row>
      <xdr:rowOff>0</xdr:rowOff>
    </xdr:to>
    <xdr:pic>
      <xdr:nvPicPr>
        <xdr:cNvPr id="17" name="Рисунок 16" descr="Описание: Описание: \\192.168.1.33\DataJur\Legi_Rom\DE\A16\g180d02.gif"/>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971676" y="120538875"/>
          <a:ext cx="348615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390527</xdr:colOff>
      <xdr:row>837</xdr:row>
      <xdr:rowOff>161925</xdr:rowOff>
    </xdr:from>
    <xdr:to>
      <xdr:col>8</xdr:col>
      <xdr:colOff>466726</xdr:colOff>
      <xdr:row>839</xdr:row>
      <xdr:rowOff>19050</xdr:rowOff>
    </xdr:to>
    <xdr:pic>
      <xdr:nvPicPr>
        <xdr:cNvPr id="18" name="Рисунок 17" descr="Описание: Описание: \\192.168.1.33\DataJur\Legi_Rom\DE\A16\g180d03.gif"/>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1933577" y="180755925"/>
          <a:ext cx="3457574"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57150</xdr:colOff>
      <xdr:row>951</xdr:row>
      <xdr:rowOff>0</xdr:rowOff>
    </xdr:from>
    <xdr:to>
      <xdr:col>9</xdr:col>
      <xdr:colOff>276225</xdr:colOff>
      <xdr:row>952</xdr:row>
      <xdr:rowOff>104775</xdr:rowOff>
    </xdr:to>
    <xdr:pic>
      <xdr:nvPicPr>
        <xdr:cNvPr id="21" name="Рисунок 20" descr="Описание: Описание: \\192.168.1.33\DataJur\Legi_Rom\DE\A16\g180d06.gif"/>
        <xdr:cNvPicPr>
          <a:picLocks noChangeAspect="1" noChangeArrowheads="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1600200" y="206530575"/>
          <a:ext cx="421005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400050</xdr:colOff>
      <xdr:row>964</xdr:row>
      <xdr:rowOff>28575</xdr:rowOff>
    </xdr:from>
    <xdr:to>
      <xdr:col>7</xdr:col>
      <xdr:colOff>171450</xdr:colOff>
      <xdr:row>965</xdr:row>
      <xdr:rowOff>95250</xdr:rowOff>
    </xdr:to>
    <xdr:pic>
      <xdr:nvPicPr>
        <xdr:cNvPr id="22" name="Рисунок 21" descr="Описание: Описание: \\192.168.1.33\DataJur\Legi_Rom\DE\A16\g180d07.gif"/>
        <xdr:cNvPicPr>
          <a:picLocks noChangeAspect="1" noChangeArrowheads="1"/>
        </xdr:cNvPicPr>
      </xdr:nvPicPr>
      <xdr:blipFill>
        <a:blip xmlns:r="http://schemas.openxmlformats.org/officeDocument/2006/relationships" r:embed="rId9" r:link="rId10">
          <a:extLst>
            <a:ext uri="{28A0092B-C50C-407E-A947-70E740481C1C}">
              <a14:useLocalDpi xmlns:a14="http://schemas.microsoft.com/office/drawing/2010/main" val="0"/>
            </a:ext>
          </a:extLst>
        </a:blip>
        <a:srcRect/>
        <a:stretch>
          <a:fillRect/>
        </a:stretch>
      </xdr:blipFill>
      <xdr:spPr bwMode="auto">
        <a:xfrm>
          <a:off x="2828925" y="111442500"/>
          <a:ext cx="2495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704851</xdr:colOff>
      <xdr:row>355</xdr:row>
      <xdr:rowOff>120650</xdr:rowOff>
    </xdr:from>
    <xdr:ext cx="3086099" cy="527050"/>
    <mc:AlternateContent xmlns:mc="http://schemas.openxmlformats.org/markup-compatibility/2006" xmlns:a14="http://schemas.microsoft.com/office/drawing/2010/main">
      <mc:Choice Requires="a14">
        <xdr:sp macro="" textlink="">
          <xdr:nvSpPr>
            <xdr:cNvPr id="3" name="TextBox 2"/>
            <xdr:cNvSpPr txBox="1"/>
          </xdr:nvSpPr>
          <xdr:spPr>
            <a:xfrm>
              <a:off x="2857501" y="92792550"/>
              <a:ext cx="3086099" cy="527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o-RO" sz="1100" b="1" i="1">
                            <a:latin typeface="Cambria Math" panose="02040503050406030204" pitchFamily="18" charset="0"/>
                          </a:rPr>
                        </m:ctrlPr>
                      </m:sSubPr>
                      <m:e>
                        <m:r>
                          <a:rPr lang="ro-MD" sz="1100" b="1" i="1">
                            <a:latin typeface="Cambria Math" panose="02040503050406030204" pitchFamily="18" charset="0"/>
                          </a:rPr>
                          <m:t>𝑽</m:t>
                        </m:r>
                      </m:e>
                      <m:sub>
                        <m:r>
                          <a:rPr lang="ro-MD" sz="1100" b="1" i="1">
                            <a:latin typeface="Cambria Math" panose="02040503050406030204" pitchFamily="18" charset="0"/>
                          </a:rPr>
                          <m:t>𝒓</m:t>
                        </m:r>
                        <m:r>
                          <a:rPr lang="ro-MD" sz="1100" b="1" i="1">
                            <a:latin typeface="Cambria Math" panose="02040503050406030204" pitchFamily="18" charset="0"/>
                          </a:rPr>
                          <m:t>.</m:t>
                        </m:r>
                        <m:r>
                          <a:rPr lang="ro-MD" sz="1100" b="1" i="1">
                            <a:latin typeface="Cambria Math" panose="02040503050406030204" pitchFamily="18" charset="0"/>
                          </a:rPr>
                          <m:t>𝒓𝒖𝒍𝒎</m:t>
                        </m:r>
                        <m:r>
                          <a:rPr lang="ro-MD" sz="1100" b="1" i="1">
                            <a:latin typeface="Cambria Math" panose="02040503050406030204" pitchFamily="18" charset="0"/>
                          </a:rPr>
                          <m:t>.</m:t>
                        </m:r>
                      </m:sub>
                    </m:sSub>
                    <m:r>
                      <a:rPr lang="ro-MD" sz="1100" b="1" i="1">
                        <a:latin typeface="Cambria Math" panose="02040503050406030204" pitchFamily="18" charset="0"/>
                      </a:rPr>
                      <m:t>=</m:t>
                    </m:r>
                    <m:nary>
                      <m:naryPr>
                        <m:chr m:val="∑"/>
                        <m:ctrlPr>
                          <a:rPr lang="ro-MD" sz="1100" b="1" i="1">
                            <a:latin typeface="Cambria Math" panose="02040503050406030204" pitchFamily="18" charset="0"/>
                          </a:rPr>
                        </m:ctrlPr>
                      </m:naryPr>
                      <m:sub>
                        <m:r>
                          <m:rPr>
                            <m:brk m:alnAt="23"/>
                          </m:rPr>
                          <a:rPr lang="ro-MD" sz="1100" b="1" i="1">
                            <a:latin typeface="Cambria Math" panose="02040503050406030204" pitchFamily="18" charset="0"/>
                          </a:rPr>
                          <m:t>𝒊</m:t>
                        </m:r>
                        <m:r>
                          <a:rPr lang="ro-MD" sz="1100" b="1" i="1">
                            <a:latin typeface="Cambria Math" panose="02040503050406030204" pitchFamily="18" charset="0"/>
                          </a:rPr>
                          <m:t>=</m:t>
                        </m:r>
                        <m:r>
                          <a:rPr lang="ro-MD" sz="1100" b="1" i="1">
                            <a:latin typeface="Cambria Math" panose="02040503050406030204" pitchFamily="18" charset="0"/>
                          </a:rPr>
                          <m:t>𝟏</m:t>
                        </m:r>
                      </m:sub>
                      <m:sup>
                        <m:r>
                          <a:rPr lang="ro-MD" sz="1100" b="1" i="1">
                            <a:latin typeface="Cambria Math" panose="02040503050406030204" pitchFamily="18" charset="0"/>
                          </a:rPr>
                          <m:t>𝒏</m:t>
                        </m:r>
                      </m:sup>
                      <m:e>
                        <m:d>
                          <m:dPr>
                            <m:begChr m:val="["/>
                            <m:endChr m:val="]"/>
                            <m:ctrlPr>
                              <a:rPr lang="ro-MD" sz="1100" b="1" i="1">
                                <a:latin typeface="Cambria Math" panose="02040503050406030204" pitchFamily="18" charset="0"/>
                              </a:rPr>
                            </m:ctrlPr>
                          </m:dPr>
                          <m:e>
                            <m:d>
                              <m:dPr>
                                <m:ctrlPr>
                                  <a:rPr lang="ro-MD" sz="1100" b="1" i="1">
                                    <a:latin typeface="Cambria Math" panose="02040503050406030204" pitchFamily="18" charset="0"/>
                                  </a:rPr>
                                </m:ctrlPr>
                              </m:dPr>
                              <m:e>
                                <m:sSub>
                                  <m:sSubPr>
                                    <m:ctrlPr>
                                      <a:rPr lang="ro-MD"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o-MD" sz="1100" b="1" i="1">
                                            <a:latin typeface="Cambria Math" panose="02040503050406030204" pitchFamily="18" charset="0"/>
                                          </a:rPr>
                                        </m:ctrlPr>
                                      </m:sSubPr>
                                      <m:e>
                                        <m:r>
                                          <a:rPr lang="ro-MD" sz="1100" b="1" i="1">
                                            <a:latin typeface="Cambria Math" panose="02040503050406030204" pitchFamily="18" charset="0"/>
                                          </a:rPr>
                                          <m:t>𝒓</m:t>
                                        </m:r>
                                        <m:r>
                                          <a:rPr lang="ro-MD" sz="1100" b="1" i="1">
                                            <a:latin typeface="Cambria Math" panose="02040503050406030204" pitchFamily="18" charset="0"/>
                                          </a:rPr>
                                          <m:t>.</m:t>
                                        </m:r>
                                        <m:r>
                                          <a:rPr lang="ro-MD" sz="1100" b="1" i="1">
                                            <a:latin typeface="Cambria Math" panose="02040503050406030204" pitchFamily="18" charset="0"/>
                                          </a:rPr>
                                          <m:t>𝒓𝒖𝒍𝒎</m:t>
                                        </m:r>
                                        <m:r>
                                          <a:rPr lang="ro-MD" sz="1100" b="1" i="1">
                                            <a:latin typeface="Cambria Math" panose="02040503050406030204" pitchFamily="18" charset="0"/>
                                          </a:rPr>
                                          <m:t>.</m:t>
                                        </m:r>
                                      </m:e>
                                      <m:sub>
                                        <m:r>
                                          <a:rPr lang="ro-MD" sz="1100" b="1" i="1">
                                            <a:latin typeface="Cambria Math" panose="02040503050406030204" pitchFamily="18" charset="0"/>
                                          </a:rPr>
                                          <m:t>𝒊</m:t>
                                        </m:r>
                                      </m:sub>
                                    </m:sSub>
                                  </m:sub>
                                </m:sSub>
                                <m:r>
                                  <a:rPr lang="ro-MD" sz="1100" b="1" i="1">
                                    <a:latin typeface="Cambria Math" panose="02040503050406030204" pitchFamily="18" charset="0"/>
                                  </a:rPr>
                                  <m:t>+</m:t>
                                </m:r>
                                <m:sSub>
                                  <m:sSubPr>
                                    <m:ctrlPr>
                                      <a:rPr lang="ro-MD"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o-MD" sz="1100" b="1" i="1">
                                            <a:latin typeface="Cambria Math" panose="02040503050406030204" pitchFamily="18" charset="0"/>
                                          </a:rPr>
                                        </m:ctrlPr>
                                      </m:sSubPr>
                                      <m:e>
                                        <m:r>
                                          <a:rPr lang="ro-MD" sz="1100" b="1" i="1">
                                            <a:latin typeface="Cambria Math" panose="02040503050406030204" pitchFamily="18" charset="0"/>
                                          </a:rPr>
                                          <m:t>𝒔𝒄</m:t>
                                        </m:r>
                                        <m:r>
                                          <a:rPr lang="ro-MD" sz="1100" b="1" i="1">
                                            <a:latin typeface="Cambria Math" panose="02040503050406030204" pitchFamily="18" charset="0"/>
                                          </a:rPr>
                                          <m:t>.</m:t>
                                        </m:r>
                                        <m:r>
                                          <a:rPr lang="ro-MD" sz="1100" b="1" i="1">
                                            <a:latin typeface="Cambria Math" panose="02040503050406030204" pitchFamily="18" charset="0"/>
                                          </a:rPr>
                                          <m:t>𝒆</m:t>
                                        </m:r>
                                        <m:r>
                                          <a:rPr lang="ro-MD" sz="1100" b="1" i="1">
                                            <a:latin typeface="Cambria Math" panose="02040503050406030204" pitchFamily="18" charset="0"/>
                                          </a:rPr>
                                          <m:t>.</m:t>
                                        </m:r>
                                      </m:e>
                                      <m:sub>
                                        <m:r>
                                          <a:rPr lang="ro-MD" sz="1100" b="1" i="1">
                                            <a:latin typeface="Cambria Math" panose="02040503050406030204" pitchFamily="18" charset="0"/>
                                          </a:rPr>
                                          <m:t>𝒊</m:t>
                                        </m:r>
                                      </m:sub>
                                    </m:sSub>
                                  </m:sub>
                                </m:sSub>
                              </m:e>
                            </m:d>
                            <m:r>
                              <a:rPr lang="ro-MD" sz="1100" b="1" i="1">
                                <a:latin typeface="Cambria Math" panose="02040503050406030204" pitchFamily="18" charset="0"/>
                                <a:ea typeface="Cambria Math" panose="02040503050406030204" pitchFamily="18" charset="0"/>
                              </a:rPr>
                              <m:t>∙</m:t>
                            </m:r>
                            <m:sSub>
                              <m:sSubPr>
                                <m:ctrlPr>
                                  <a:rPr lang="ro-MD" sz="1100" b="1" i="1">
                                    <a:latin typeface="Cambria Math" panose="02040503050406030204" pitchFamily="18" charset="0"/>
                                    <a:ea typeface="Cambria Math" panose="02040503050406030204" pitchFamily="18" charset="0"/>
                                  </a:rPr>
                                </m:ctrlPr>
                              </m:sSubPr>
                              <m:e>
                                <m:r>
                                  <a:rPr lang="ro-MD" sz="1100" b="1" i="1">
                                    <a:latin typeface="Cambria Math" panose="02040503050406030204" pitchFamily="18" charset="0"/>
                                    <a:ea typeface="Cambria Math" panose="02040503050406030204" pitchFamily="18" charset="0"/>
                                  </a:rPr>
                                  <m:t>𝒕</m:t>
                                </m:r>
                              </m:e>
                              <m:sub>
                                <m:sSub>
                                  <m:sSubPr>
                                    <m:ctrlPr>
                                      <a:rPr lang="ro-MD" sz="1100" b="1" i="1">
                                        <a:latin typeface="Cambria Math" panose="02040503050406030204" pitchFamily="18" charset="0"/>
                                        <a:ea typeface="Cambria Math" panose="02040503050406030204" pitchFamily="18" charset="0"/>
                                      </a:rPr>
                                    </m:ctrlPr>
                                  </m:sSubPr>
                                  <m:e>
                                    <m:r>
                                      <a:rPr lang="ro-MD" sz="1100" b="1" i="1">
                                        <a:latin typeface="Cambria Math" panose="02040503050406030204" pitchFamily="18" charset="0"/>
                                        <a:ea typeface="Cambria Math" panose="02040503050406030204" pitchFamily="18" charset="0"/>
                                      </a:rPr>
                                      <m:t>𝒇</m:t>
                                    </m:r>
                                  </m:e>
                                  <m:sub>
                                    <m:r>
                                      <a:rPr lang="ro-MD" sz="1100" b="1" i="1">
                                        <a:latin typeface="Cambria Math" panose="02040503050406030204" pitchFamily="18" charset="0"/>
                                        <a:ea typeface="Cambria Math" panose="02040503050406030204" pitchFamily="18" charset="0"/>
                                      </a:rPr>
                                      <m:t>𝒊</m:t>
                                    </m:r>
                                  </m:sub>
                                </m:sSub>
                              </m:sub>
                            </m:sSub>
                            <m:r>
                              <a:rPr lang="ro-MD" sz="1100" b="1" i="1">
                                <a:latin typeface="Cambria Math" panose="02040503050406030204" pitchFamily="18" charset="0"/>
                                <a:ea typeface="Cambria Math" panose="02040503050406030204" pitchFamily="18" charset="0"/>
                              </a:rPr>
                              <m:t>∙</m:t>
                            </m:r>
                            <m:sSup>
                              <m:sSupPr>
                                <m:ctrlPr>
                                  <a:rPr lang="ro-MD" sz="1100" b="1" i="1">
                                    <a:latin typeface="Cambria Math" panose="02040503050406030204" pitchFamily="18" charset="0"/>
                                    <a:ea typeface="Cambria Math" panose="02040503050406030204" pitchFamily="18" charset="0"/>
                                  </a:rPr>
                                </m:ctrlPr>
                              </m:sSupPr>
                              <m:e>
                                <m:r>
                                  <a:rPr lang="ro-MD" sz="1100" b="1" i="1">
                                    <a:latin typeface="Cambria Math" panose="02040503050406030204" pitchFamily="18" charset="0"/>
                                    <a:ea typeface="Cambria Math" panose="02040503050406030204" pitchFamily="18" charset="0"/>
                                  </a:rPr>
                                  <m:t>𝟏𝟎</m:t>
                                </m:r>
                              </m:e>
                              <m:sup>
                                <m:r>
                                  <a:rPr lang="ro-MD" sz="1100" b="1" i="1">
                                    <a:latin typeface="Cambria Math" panose="02040503050406030204" pitchFamily="18" charset="0"/>
                                    <a:ea typeface="Cambria Math" panose="02040503050406030204" pitchFamily="18" charset="0"/>
                                  </a:rPr>
                                  <m:t>−</m:t>
                                </m:r>
                                <m:r>
                                  <a:rPr lang="ro-MD" sz="1100" b="1" i="1">
                                    <a:latin typeface="Cambria Math" panose="02040503050406030204" pitchFamily="18" charset="0"/>
                                    <a:ea typeface="Cambria Math" panose="02040503050406030204" pitchFamily="18" charset="0"/>
                                  </a:rPr>
                                  <m:t>𝟑</m:t>
                                </m:r>
                              </m:sup>
                            </m:sSup>
                          </m:e>
                        </m:d>
                      </m:e>
                    </m:nary>
                  </m:oMath>
                </m:oMathPara>
              </a14:m>
              <a:endParaRPr lang="ru-RU" sz="1100" b="1"/>
            </a:p>
          </xdr:txBody>
        </xdr:sp>
      </mc:Choice>
      <mc:Fallback xmlns="">
        <xdr:sp macro="" textlink="">
          <xdr:nvSpPr>
            <xdr:cNvPr id="3" name="TextBox 2"/>
            <xdr:cNvSpPr txBox="1"/>
          </xdr:nvSpPr>
          <xdr:spPr>
            <a:xfrm>
              <a:off x="2857501" y="92792550"/>
              <a:ext cx="3086099" cy="527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ro-MD" sz="1100" b="1" i="0">
                  <a:latin typeface="Cambria Math" panose="02040503050406030204" pitchFamily="18" charset="0"/>
                </a:rPr>
                <a:t>𝑽</a:t>
              </a:r>
              <a:r>
                <a:rPr lang="ro-RO" sz="1100" b="1" i="0">
                  <a:latin typeface="Cambria Math" panose="02040503050406030204" pitchFamily="18" charset="0"/>
                </a:rPr>
                <a:t>_(</a:t>
              </a:r>
              <a:r>
                <a:rPr lang="ro-MD" sz="1100" b="1" i="0">
                  <a:latin typeface="Cambria Math" panose="02040503050406030204" pitchFamily="18" charset="0"/>
                </a:rPr>
                <a:t>𝒓.𝒓𝒖𝒍𝒎.</a:t>
              </a:r>
              <a:r>
                <a:rPr lang="ro-RO" sz="1100" b="1" i="0">
                  <a:latin typeface="Cambria Math" panose="02040503050406030204" pitchFamily="18" charset="0"/>
                </a:rPr>
                <a:t>)</a:t>
              </a:r>
              <a:r>
                <a:rPr lang="ro-MD" sz="1100" b="1" i="0">
                  <a:latin typeface="Cambria Math" panose="02040503050406030204" pitchFamily="18" charset="0"/>
                </a:rPr>
                <a:t>=∑_(𝒊=𝟏)^𝒏</a:t>
              </a:r>
              <a:r>
                <a:rPr lang="ro-MD" sz="1100" b="1" i="0">
                  <a:latin typeface="Cambria Math" panose="02040503050406030204" pitchFamily="18" charset="0"/>
                  <a:ea typeface="Cambria Math" panose="02040503050406030204" pitchFamily="18" charset="0"/>
                </a:rPr>
                <a:t>▒[(</a:t>
              </a:r>
              <a:r>
                <a:rPr lang="ro-MD" sz="1100" b="1" i="0">
                  <a:latin typeface="Cambria Math" panose="02040503050406030204" pitchFamily="18" charset="0"/>
                </a:rPr>
                <a:t>𝒒_(〖𝒓.𝒓𝒖𝒍𝒎.〗_𝒊 )+𝒒_(〖𝒔𝒄.𝒆.〗_𝒊 ) )</a:t>
              </a:r>
              <a:r>
                <a:rPr lang="ro-MD" sz="1100" b="1" i="0">
                  <a:latin typeface="Cambria Math" panose="02040503050406030204" pitchFamily="18" charset="0"/>
                  <a:ea typeface="Cambria Math" panose="02040503050406030204" pitchFamily="18" charset="0"/>
                </a:rPr>
                <a:t>∙𝒕_(𝒇_𝒊 )∙〖𝟏𝟎〗^(−𝟑) ] </a:t>
              </a:r>
              <a:endParaRPr lang="ru-RU" sz="1100" b="1"/>
            </a:p>
          </xdr:txBody>
        </xdr:sp>
      </mc:Fallback>
    </mc:AlternateContent>
    <xdr:clientData/>
  </xdr:oneCellAnchor>
  <xdr:oneCellAnchor>
    <xdr:from>
      <xdr:col>0</xdr:col>
      <xdr:colOff>387350</xdr:colOff>
      <xdr:row>373</xdr:row>
      <xdr:rowOff>196850</xdr:rowOff>
    </xdr:from>
    <xdr:ext cx="1028700" cy="222636"/>
    <mc:AlternateContent xmlns:mc="http://schemas.openxmlformats.org/markup-compatibility/2006" xmlns:a14="http://schemas.microsoft.com/office/drawing/2010/main">
      <mc:Choice Requires="a14">
        <xdr:sp macro="" textlink="">
          <xdr:nvSpPr>
            <xdr:cNvPr id="4" name="TextBox 3"/>
            <xdr:cNvSpPr txBox="1"/>
          </xdr:nvSpPr>
          <xdr:spPr>
            <a:xfrm>
              <a:off x="387350" y="9860280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𝒓</m:t>
                            </m:r>
                            <m:r>
                              <a:rPr lang="ro-MD" sz="1100" b="1" i="1">
                                <a:latin typeface="Cambria Math" panose="02040503050406030204" pitchFamily="18" charset="0"/>
                              </a:rPr>
                              <m:t>.</m:t>
                            </m:r>
                            <m:r>
                              <a:rPr lang="ro-MD" sz="1100" b="1" i="1">
                                <a:latin typeface="Cambria Math" panose="02040503050406030204" pitchFamily="18" charset="0"/>
                              </a:rPr>
                              <m:t>𝒓𝒖𝒍𝒎</m:t>
                            </m:r>
                            <m:r>
                              <a:rPr lang="ro-MD" sz="1100" b="1" i="1">
                                <a:latin typeface="Cambria Math" panose="02040503050406030204" pitchFamily="18" charset="0"/>
                              </a:rPr>
                              <m:t>.</m:t>
                            </m:r>
                          </m:e>
                          <m:sub>
                            <m:r>
                              <a:rPr lang="ro-MD" sz="1100" b="1" i="1">
                                <a:latin typeface="Cambria Math" panose="02040503050406030204" pitchFamily="18" charset="0"/>
                              </a:rPr>
                              <m:t>𝒊</m:t>
                            </m:r>
                          </m:sub>
                        </m:sSub>
                      </m:sub>
                    </m:sSub>
                  </m:oMath>
                </m:oMathPara>
              </a14:m>
              <a:endParaRPr lang="ru-RU" sz="1100" b="1"/>
            </a:p>
          </xdr:txBody>
        </xdr:sp>
      </mc:Choice>
      <mc:Fallback xmlns="">
        <xdr:sp macro="" textlink="">
          <xdr:nvSpPr>
            <xdr:cNvPr id="4" name="TextBox 3"/>
            <xdr:cNvSpPr txBox="1"/>
          </xdr:nvSpPr>
          <xdr:spPr>
            <a:xfrm>
              <a:off x="387350" y="9860280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𝒓.𝒓𝒖𝒍𝒎.</a:t>
              </a:r>
              <a:r>
                <a:rPr lang="ru-RU" sz="1100" b="1" i="0">
                  <a:latin typeface="Cambria Math" panose="02040503050406030204" pitchFamily="18" charset="0"/>
                </a:rPr>
                <a:t>〗_</a:t>
              </a:r>
              <a:r>
                <a:rPr lang="ro-MD" sz="1100" b="1" i="0">
                  <a:latin typeface="Cambria Math" panose="02040503050406030204" pitchFamily="18" charset="0"/>
                </a:rPr>
                <a:t>𝒊</a:t>
              </a:r>
              <a:r>
                <a:rPr lang="ru-RU" sz="1100" b="1" i="0">
                  <a:latin typeface="Cambria Math" panose="02040503050406030204" pitchFamily="18" charset="0"/>
                </a:rPr>
                <a:t> )</a:t>
              </a:r>
              <a:endParaRPr lang="ru-RU" sz="1100" b="1"/>
            </a:p>
          </xdr:txBody>
        </xdr:sp>
      </mc:Fallback>
    </mc:AlternateContent>
    <xdr:clientData/>
  </xdr:oneCellAnchor>
  <xdr:oneCellAnchor>
    <xdr:from>
      <xdr:col>1</xdr:col>
      <xdr:colOff>0</xdr:colOff>
      <xdr:row>375</xdr:row>
      <xdr:rowOff>0</xdr:rowOff>
    </xdr:from>
    <xdr:ext cx="577850" cy="222636"/>
    <mc:AlternateContent xmlns:mc="http://schemas.openxmlformats.org/markup-compatibility/2006" xmlns:a14="http://schemas.microsoft.com/office/drawing/2010/main">
      <mc:Choice Requires="a14">
        <xdr:sp macro="" textlink="">
          <xdr:nvSpPr>
            <xdr:cNvPr id="12" name="TextBox 11"/>
            <xdr:cNvSpPr txBox="1"/>
          </xdr:nvSpPr>
          <xdr:spPr>
            <a:xfrm>
              <a:off x="609600" y="98812350"/>
              <a:ext cx="57785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𝒔𝒄</m:t>
                            </m:r>
                            <m:r>
                              <a:rPr lang="ro-MD" sz="1100" b="1" i="1">
                                <a:latin typeface="Cambria Math" panose="02040503050406030204" pitchFamily="18" charset="0"/>
                              </a:rPr>
                              <m:t>.</m:t>
                            </m:r>
                            <m:r>
                              <a:rPr lang="ro-MD" sz="1100" b="1" i="1">
                                <a:latin typeface="Cambria Math" panose="02040503050406030204" pitchFamily="18" charset="0"/>
                              </a:rPr>
                              <m:t>𝒆</m:t>
                            </m:r>
                            <m:r>
                              <a:rPr lang="ro-MD" sz="1100" b="1" i="1">
                                <a:latin typeface="Cambria Math" panose="02040503050406030204" pitchFamily="18" charset="0"/>
                              </a:rPr>
                              <m:t>.</m:t>
                            </m:r>
                          </m:e>
                          <m:sub>
                            <m:r>
                              <a:rPr lang="ro-MD" sz="1100" b="1" i="1">
                                <a:latin typeface="Cambria Math" panose="02040503050406030204" pitchFamily="18" charset="0"/>
                              </a:rPr>
                              <m:t>𝒊</m:t>
                            </m:r>
                          </m:sub>
                        </m:sSub>
                      </m:sub>
                    </m:sSub>
                  </m:oMath>
                </m:oMathPara>
              </a14:m>
              <a:endParaRPr lang="ru-RU" sz="1100" b="1"/>
            </a:p>
          </xdr:txBody>
        </xdr:sp>
      </mc:Choice>
      <mc:Fallback xmlns="">
        <xdr:sp macro="" textlink="">
          <xdr:nvSpPr>
            <xdr:cNvPr id="12" name="TextBox 11"/>
            <xdr:cNvSpPr txBox="1"/>
          </xdr:nvSpPr>
          <xdr:spPr>
            <a:xfrm>
              <a:off x="609600" y="98812350"/>
              <a:ext cx="57785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𝒔𝒄.𝒆.</a:t>
              </a:r>
              <a:r>
                <a:rPr lang="ru-RU" sz="1100" b="1" i="0">
                  <a:latin typeface="Cambria Math" panose="02040503050406030204" pitchFamily="18" charset="0"/>
                </a:rPr>
                <a:t>〗_</a:t>
              </a:r>
              <a:r>
                <a:rPr lang="ro-MD" sz="1100" b="1" i="0">
                  <a:latin typeface="Cambria Math" panose="02040503050406030204" pitchFamily="18" charset="0"/>
                </a:rPr>
                <a:t>𝒊</a:t>
              </a:r>
              <a:r>
                <a:rPr lang="ru-RU" sz="1100" b="1" i="0">
                  <a:latin typeface="Cambria Math" panose="02040503050406030204" pitchFamily="18" charset="0"/>
                </a:rPr>
                <a:t> )</a:t>
              </a:r>
              <a:endParaRPr lang="ru-RU" sz="1100" b="1"/>
            </a:p>
          </xdr:txBody>
        </xdr:sp>
      </mc:Fallback>
    </mc:AlternateContent>
    <xdr:clientData/>
  </xdr:oneCellAnchor>
  <xdr:oneCellAnchor>
    <xdr:from>
      <xdr:col>1</xdr:col>
      <xdr:colOff>12700</xdr:colOff>
      <xdr:row>374</xdr:row>
      <xdr:rowOff>196850</xdr:rowOff>
    </xdr:from>
    <xdr:ext cx="609600" cy="222636"/>
    <xdr:sp macro="" textlink="">
      <xdr:nvSpPr>
        <xdr:cNvPr id="13" name="TextBox 12"/>
        <xdr:cNvSpPr txBox="1"/>
      </xdr:nvSpPr>
      <xdr:spPr>
        <a:xfrm>
          <a:off x="622300" y="98806000"/>
          <a:ext cx="609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b="1"/>
        </a:p>
      </xdr:txBody>
    </xdr:sp>
    <xdr:clientData/>
  </xdr:oneCellAnchor>
  <xdr:oneCellAnchor>
    <xdr:from>
      <xdr:col>1</xdr:col>
      <xdr:colOff>12700</xdr:colOff>
      <xdr:row>375</xdr:row>
      <xdr:rowOff>196850</xdr:rowOff>
    </xdr:from>
    <xdr:ext cx="406400" cy="228600"/>
    <mc:AlternateContent xmlns:mc="http://schemas.openxmlformats.org/markup-compatibility/2006" xmlns:a14="http://schemas.microsoft.com/office/drawing/2010/main">
      <mc:Choice Requires="a14">
        <xdr:sp macro="" textlink="">
          <xdr:nvSpPr>
            <xdr:cNvPr id="6" name="TextBox 5"/>
            <xdr:cNvSpPr txBox="1"/>
          </xdr:nvSpPr>
          <xdr:spPr>
            <a:xfrm>
              <a:off x="622300" y="9900920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r>
                              <a:rPr lang="ro-MD" sz="1100" b="1" i="1">
                                <a:latin typeface="Cambria Math" panose="02040503050406030204" pitchFamily="18" charset="0"/>
                              </a:rPr>
                              <m:t>𝒊</m:t>
                            </m:r>
                          </m:sub>
                        </m:sSub>
                      </m:sub>
                    </m:sSub>
                  </m:oMath>
                </m:oMathPara>
              </a14:m>
              <a:endParaRPr lang="ru-RU" sz="1100"/>
            </a:p>
          </xdr:txBody>
        </xdr:sp>
      </mc:Choice>
      <mc:Fallback xmlns="">
        <xdr:sp macro="" textlink="">
          <xdr:nvSpPr>
            <xdr:cNvPr id="6" name="TextBox 5"/>
            <xdr:cNvSpPr txBox="1"/>
          </xdr:nvSpPr>
          <xdr:spPr>
            <a:xfrm>
              <a:off x="622300" y="9900920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𝒊</a:t>
              </a:r>
              <a:r>
                <a:rPr lang="ru-RU" sz="1100" b="1" i="0">
                  <a:latin typeface="Cambria Math" panose="02040503050406030204" pitchFamily="18" charset="0"/>
                </a:rPr>
                <a:t> )</a:t>
              </a:r>
              <a:endParaRPr lang="ru-RU" sz="1100"/>
            </a:p>
          </xdr:txBody>
        </xdr:sp>
      </mc:Fallback>
    </mc:AlternateContent>
    <xdr:clientData/>
  </xdr:oneCellAnchor>
  <xdr:oneCellAnchor>
    <xdr:from>
      <xdr:col>4</xdr:col>
      <xdr:colOff>0</xdr:colOff>
      <xdr:row>357</xdr:row>
      <xdr:rowOff>19050</xdr:rowOff>
    </xdr:from>
    <xdr:ext cx="571500" cy="273050"/>
    <xdr:sp macro="" textlink="">
      <xdr:nvSpPr>
        <xdr:cNvPr id="23" name="TextBox 22"/>
        <xdr:cNvSpPr txBox="1"/>
      </xdr:nvSpPr>
      <xdr:spPr>
        <a:xfrm>
          <a:off x="2870200" y="96373950"/>
          <a:ext cx="571500"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a:p>
      </xdr:txBody>
    </xdr:sp>
    <xdr:clientData/>
  </xdr:oneCellAnchor>
  <xdr:oneCellAnchor>
    <xdr:from>
      <xdr:col>3</xdr:col>
      <xdr:colOff>0</xdr:colOff>
      <xdr:row>356</xdr:row>
      <xdr:rowOff>157481</xdr:rowOff>
    </xdr:from>
    <xdr:ext cx="609600" cy="45719"/>
    <xdr:sp macro="" textlink="">
      <xdr:nvSpPr>
        <xdr:cNvPr id="25" name="TextBox 24"/>
        <xdr:cNvSpPr txBox="1"/>
      </xdr:nvSpPr>
      <xdr:spPr>
        <a:xfrm flipV="1">
          <a:off x="2152650" y="96594931"/>
          <a:ext cx="609600"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b="1"/>
        </a:p>
      </xdr:txBody>
    </xdr:sp>
    <xdr:clientData/>
  </xdr:oneCellAnchor>
  <xdr:oneCellAnchor>
    <xdr:from>
      <xdr:col>1</xdr:col>
      <xdr:colOff>12700</xdr:colOff>
      <xdr:row>373</xdr:row>
      <xdr:rowOff>50800</xdr:rowOff>
    </xdr:from>
    <xdr:ext cx="609600" cy="222636"/>
    <xdr:sp macro="" textlink="">
      <xdr:nvSpPr>
        <xdr:cNvPr id="26" name="TextBox 25"/>
        <xdr:cNvSpPr txBox="1"/>
      </xdr:nvSpPr>
      <xdr:spPr>
        <a:xfrm>
          <a:off x="622300" y="98806000"/>
          <a:ext cx="609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b="1"/>
        </a:p>
      </xdr:txBody>
    </xdr:sp>
    <xdr:clientData/>
  </xdr:oneCellAnchor>
  <xdr:oneCellAnchor>
    <xdr:from>
      <xdr:col>1</xdr:col>
      <xdr:colOff>50800</xdr:colOff>
      <xdr:row>141</xdr:row>
      <xdr:rowOff>196850</xdr:rowOff>
    </xdr:from>
    <xdr:ext cx="1028700" cy="222636"/>
    <mc:AlternateContent xmlns:mc="http://schemas.openxmlformats.org/markup-compatibility/2006" xmlns:a14="http://schemas.microsoft.com/office/drawing/2010/main">
      <mc:Choice Requires="a14">
        <xdr:sp macro="" textlink="">
          <xdr:nvSpPr>
            <xdr:cNvPr id="32" name="TextBox 31"/>
            <xdr:cNvSpPr txBox="1"/>
          </xdr:nvSpPr>
          <xdr:spPr>
            <a:xfrm>
              <a:off x="660400" y="4001770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r>
                          <a:rPr lang="ro-MD" sz="1100" b="1" i="1">
                            <a:latin typeface="Cambria Math" panose="02040503050406030204" pitchFamily="18" charset="0"/>
                          </a:rPr>
                          <m:t>𝒓</m:t>
                        </m:r>
                        <m:r>
                          <a:rPr lang="ro-MD" sz="1100" b="1" i="1">
                            <a:latin typeface="Cambria Math" panose="02040503050406030204" pitchFamily="18" charset="0"/>
                          </a:rPr>
                          <m:t>.</m:t>
                        </m:r>
                        <m:r>
                          <a:rPr lang="ro-MD" sz="1100" b="1" i="1">
                            <a:latin typeface="Cambria Math" panose="02040503050406030204" pitchFamily="18" charset="0"/>
                          </a:rPr>
                          <m:t>𝒓𝒖𝒍𝒎</m:t>
                        </m:r>
                        <m:r>
                          <a:rPr lang="ro-MD" sz="1100" b="1" i="1">
                            <a:latin typeface="Cambria Math" panose="02040503050406030204" pitchFamily="18" charset="0"/>
                          </a:rPr>
                          <m:t>. </m:t>
                        </m:r>
                        <m:r>
                          <a:rPr lang="ro-MD" sz="1100" b="1" i="1">
                            <a:latin typeface="Cambria Math" panose="02040503050406030204" pitchFamily="18" charset="0"/>
                          </a:rPr>
                          <m:t>𝒔𝒕</m:t>
                        </m:r>
                        <m:r>
                          <a:rPr lang="ro-MD" sz="1100" b="1" i="1">
                            <a:latin typeface="Cambria Math" panose="02040503050406030204" pitchFamily="18" charset="0"/>
                          </a:rPr>
                          <m:t>. </m:t>
                        </m:r>
                        <m:r>
                          <a:rPr lang="ro-MD" sz="1100" b="1" i="1">
                            <a:latin typeface="Cambria Math" panose="02040503050406030204" pitchFamily="18" charset="0"/>
                          </a:rPr>
                          <m:t>𝒑𝒐𝒎𝒑</m:t>
                        </m:r>
                        <m:r>
                          <a:rPr lang="ro-MD" sz="1100" b="1" i="1">
                            <a:latin typeface="Cambria Math" panose="02040503050406030204" pitchFamily="18" charset="0"/>
                          </a:rPr>
                          <m:t>.</m:t>
                        </m:r>
                      </m:sub>
                    </m:sSub>
                  </m:oMath>
                </m:oMathPara>
              </a14:m>
              <a:endParaRPr lang="ru-RU" sz="1100" b="1"/>
            </a:p>
          </xdr:txBody>
        </xdr:sp>
      </mc:Choice>
      <mc:Fallback xmlns="">
        <xdr:sp macro="" textlink="">
          <xdr:nvSpPr>
            <xdr:cNvPr id="32" name="TextBox 31"/>
            <xdr:cNvSpPr txBox="1"/>
          </xdr:nvSpPr>
          <xdr:spPr>
            <a:xfrm>
              <a:off x="660400" y="4001770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𝒓.𝒓𝒖𝒍𝒎. 𝒔𝒕. 𝒑𝒐𝒎𝒑.</a:t>
              </a:r>
              <a:r>
                <a:rPr lang="ru-RU" sz="1100" b="1" i="0">
                  <a:latin typeface="Cambria Math" panose="02040503050406030204" pitchFamily="18" charset="0"/>
                </a:rPr>
                <a:t>)</a:t>
              </a:r>
              <a:endParaRPr lang="ru-RU" sz="1100" b="1"/>
            </a:p>
          </xdr:txBody>
        </xdr:sp>
      </mc:Fallback>
    </mc:AlternateContent>
    <xdr:clientData/>
  </xdr:oneCellAnchor>
  <xdr:oneCellAnchor>
    <xdr:from>
      <xdr:col>1</xdr:col>
      <xdr:colOff>69850</xdr:colOff>
      <xdr:row>143</xdr:row>
      <xdr:rowOff>0</xdr:rowOff>
    </xdr:from>
    <xdr:ext cx="736600" cy="222636"/>
    <mc:AlternateContent xmlns:mc="http://schemas.openxmlformats.org/markup-compatibility/2006" xmlns:a14="http://schemas.microsoft.com/office/drawing/2010/main">
      <mc:Choice Requires="a14">
        <xdr:sp macro="" textlink="">
          <xdr:nvSpPr>
            <xdr:cNvPr id="33" name="TextBox 32"/>
            <xdr:cNvSpPr txBox="1"/>
          </xdr:nvSpPr>
          <xdr:spPr>
            <a:xfrm>
              <a:off x="679450" y="40227250"/>
              <a:ext cx="736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eqArr>
                          <m:eqArrPr>
                            <m:ctrlPr>
                              <a:rPr lang="ro-MD" sz="1100" b="1" i="1">
                                <a:latin typeface="Cambria Math" panose="02040503050406030204" pitchFamily="18" charset="0"/>
                              </a:rPr>
                            </m:ctrlPr>
                          </m:eqArrPr>
                          <m:e>
                            <m:r>
                              <a:rPr lang="ro-MD" sz="1100" b="1" i="1">
                                <a:latin typeface="Cambria Math" panose="02040503050406030204" pitchFamily="18" charset="0"/>
                              </a:rPr>
                              <m:t>𝒆𝒕𝒂𝒏𝒔</m:t>
                            </m:r>
                            <m:r>
                              <a:rPr lang="ro-MD" sz="1100" b="1" i="1">
                                <a:latin typeface="Cambria Math" panose="02040503050406030204" pitchFamily="18" charset="0"/>
                              </a:rPr>
                              <m:t>.</m:t>
                            </m:r>
                            <m:r>
                              <a:rPr lang="ro-MD" sz="1100" b="1" i="1">
                                <a:latin typeface="Cambria Math" panose="02040503050406030204" pitchFamily="18" charset="0"/>
                              </a:rPr>
                              <m:t>𝒑𝒐𝒎𝒑</m:t>
                            </m:r>
                            <m:r>
                              <a:rPr lang="ro-MD" sz="1100" b="1" i="1">
                                <a:latin typeface="Cambria Math" panose="02040503050406030204" pitchFamily="18" charset="0"/>
                              </a:rPr>
                              <m:t>.</m:t>
                            </m:r>
                          </m:e>
                          <m:e/>
                        </m:eqArr>
                      </m:sub>
                    </m:sSub>
                  </m:oMath>
                </m:oMathPara>
              </a14:m>
              <a:endParaRPr lang="ru-RU" sz="1100" b="1"/>
            </a:p>
          </xdr:txBody>
        </xdr:sp>
      </mc:Choice>
      <mc:Fallback xmlns="">
        <xdr:sp macro="" textlink="">
          <xdr:nvSpPr>
            <xdr:cNvPr id="33" name="TextBox 32"/>
            <xdr:cNvSpPr txBox="1"/>
          </xdr:nvSpPr>
          <xdr:spPr>
            <a:xfrm>
              <a:off x="679450" y="40227250"/>
              <a:ext cx="736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█(𝒆𝒕𝒂𝒏𝒔.𝒑𝒐𝒎𝒑.@)</a:t>
              </a:r>
              <a:endParaRPr lang="ru-RU" sz="1100" b="1"/>
            </a:p>
          </xdr:txBody>
        </xdr:sp>
      </mc:Fallback>
    </mc:AlternateContent>
    <xdr:clientData/>
  </xdr:oneCellAnchor>
  <xdr:oneCellAnchor>
    <xdr:from>
      <xdr:col>1</xdr:col>
      <xdr:colOff>12700</xdr:colOff>
      <xdr:row>143</xdr:row>
      <xdr:rowOff>196850</xdr:rowOff>
    </xdr:from>
    <xdr:ext cx="406400" cy="228600"/>
    <mc:AlternateContent xmlns:mc="http://schemas.openxmlformats.org/markup-compatibility/2006" xmlns:a14="http://schemas.microsoft.com/office/drawing/2010/main">
      <mc:Choice Requires="a14">
        <xdr:sp macro="" textlink="">
          <xdr:nvSpPr>
            <xdr:cNvPr id="35" name="TextBox 34"/>
            <xdr:cNvSpPr txBox="1"/>
          </xdr:nvSpPr>
          <xdr:spPr>
            <a:xfrm>
              <a:off x="622300" y="10057130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r>
                              <a:rPr lang="ro-MD" sz="1100" b="1" i="1">
                                <a:latin typeface="Cambria Math" panose="02040503050406030204" pitchFamily="18" charset="0"/>
                              </a:rPr>
                              <m:t>𝒊</m:t>
                            </m:r>
                          </m:sub>
                        </m:sSub>
                      </m:sub>
                    </m:sSub>
                  </m:oMath>
                </m:oMathPara>
              </a14:m>
              <a:endParaRPr lang="ru-RU" sz="1100"/>
            </a:p>
          </xdr:txBody>
        </xdr:sp>
      </mc:Choice>
      <mc:Fallback xmlns="">
        <xdr:sp macro="" textlink="">
          <xdr:nvSpPr>
            <xdr:cNvPr id="35" name="TextBox 34"/>
            <xdr:cNvSpPr txBox="1"/>
          </xdr:nvSpPr>
          <xdr:spPr>
            <a:xfrm>
              <a:off x="622300" y="10057130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𝒊</a:t>
              </a:r>
              <a:r>
                <a:rPr lang="ru-RU" sz="1100" b="1" i="0">
                  <a:latin typeface="Cambria Math" panose="02040503050406030204" pitchFamily="18" charset="0"/>
                </a:rPr>
                <a:t> )</a:t>
              </a:r>
              <a:endParaRPr lang="ru-RU" sz="1100"/>
            </a:p>
          </xdr:txBody>
        </xdr:sp>
      </mc:Fallback>
    </mc:AlternateContent>
    <xdr:clientData/>
  </xdr:oneCellAnchor>
  <xdr:oneCellAnchor>
    <xdr:from>
      <xdr:col>4</xdr:col>
      <xdr:colOff>0</xdr:colOff>
      <xdr:row>126</xdr:row>
      <xdr:rowOff>19050</xdr:rowOff>
    </xdr:from>
    <xdr:ext cx="571500" cy="273050"/>
    <xdr:sp macro="" textlink="">
      <xdr:nvSpPr>
        <xdr:cNvPr id="36" name="TextBox 35"/>
        <xdr:cNvSpPr txBox="1"/>
      </xdr:nvSpPr>
      <xdr:spPr>
        <a:xfrm>
          <a:off x="2870200" y="97872550"/>
          <a:ext cx="571500"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a:p>
      </xdr:txBody>
    </xdr:sp>
    <xdr:clientData/>
  </xdr:oneCellAnchor>
  <xdr:oneCellAnchor>
    <xdr:from>
      <xdr:col>2</xdr:col>
      <xdr:colOff>0</xdr:colOff>
      <xdr:row>126</xdr:row>
      <xdr:rowOff>139700</xdr:rowOff>
    </xdr:from>
    <xdr:ext cx="1212850" cy="254000"/>
    <mc:AlternateContent xmlns:mc="http://schemas.openxmlformats.org/markup-compatibility/2006" xmlns:a14="http://schemas.microsoft.com/office/drawing/2010/main">
      <mc:Choice Requires="a14">
        <xdr:sp macro="" textlink="">
          <xdr:nvSpPr>
            <xdr:cNvPr id="37" name="TextBox 36"/>
            <xdr:cNvSpPr txBox="1"/>
          </xdr:nvSpPr>
          <xdr:spPr>
            <a:xfrm>
              <a:off x="1485900" y="36785550"/>
              <a:ext cx="12128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000" b="1" i="1">
                            <a:latin typeface="Cambria Math" panose="02040503050406030204" pitchFamily="18" charset="0"/>
                          </a:rPr>
                        </m:ctrlPr>
                      </m:sSubPr>
                      <m:e>
                        <m:r>
                          <a:rPr lang="ro-MD" sz="1000" b="1" i="1">
                            <a:latin typeface="Cambria Math" panose="02040503050406030204" pitchFamily="18" charset="0"/>
                          </a:rPr>
                          <m:t>𝒒</m:t>
                        </m:r>
                      </m:e>
                      <m:sub>
                        <m:sSub>
                          <m:sSubPr>
                            <m:ctrlPr>
                              <a:rPr lang="ru-RU" sz="1000" b="1" i="1">
                                <a:latin typeface="Cambria Math" panose="02040503050406030204" pitchFamily="18" charset="0"/>
                              </a:rPr>
                            </m:ctrlPr>
                          </m:sSubPr>
                          <m:e>
                            <m:r>
                              <a:rPr lang="ro-MD" sz="1000" b="1" i="1">
                                <a:latin typeface="Cambria Math" panose="02040503050406030204" pitchFamily="18" charset="0"/>
                              </a:rPr>
                              <m:t>𝒓</m:t>
                            </m:r>
                            <m:r>
                              <a:rPr lang="ro-MD" sz="1000" b="1" i="1">
                                <a:latin typeface="Cambria Math" panose="02040503050406030204" pitchFamily="18" charset="0"/>
                              </a:rPr>
                              <m:t>.</m:t>
                            </m:r>
                            <m:r>
                              <a:rPr lang="ro-MD" sz="1000" b="1" i="1">
                                <a:latin typeface="Cambria Math" panose="02040503050406030204" pitchFamily="18" charset="0"/>
                              </a:rPr>
                              <m:t>𝒓𝒖𝒍𝒎</m:t>
                            </m:r>
                            <m:r>
                              <a:rPr lang="en-GB" sz="1000" b="1" i="1">
                                <a:latin typeface="Cambria Math" panose="02040503050406030204" pitchFamily="18" charset="0"/>
                              </a:rPr>
                              <m:t>.</m:t>
                            </m:r>
                            <m:r>
                              <a:rPr lang="ro-MD" sz="1000" b="1" i="1">
                                <a:latin typeface="Cambria Math" panose="02040503050406030204" pitchFamily="18" charset="0"/>
                              </a:rPr>
                              <m:t>𝒔𝒕</m:t>
                            </m:r>
                            <m:r>
                              <a:rPr lang="ro-MD" sz="1000" b="1" i="1">
                                <a:latin typeface="Cambria Math" panose="02040503050406030204" pitchFamily="18" charset="0"/>
                              </a:rPr>
                              <m:t>.</m:t>
                            </m:r>
                            <m:r>
                              <a:rPr lang="ro-MD" sz="1000" b="1" i="1">
                                <a:latin typeface="Cambria Math" panose="02040503050406030204" pitchFamily="18" charset="0"/>
                              </a:rPr>
                              <m:t>𝒑𝒐𝒎𝒑</m:t>
                            </m:r>
                            <m:r>
                              <a:rPr lang="ro-MD" sz="1000" b="1" i="1">
                                <a:latin typeface="Cambria Math" panose="02040503050406030204" pitchFamily="18" charset="0"/>
                              </a:rPr>
                              <m:t>.</m:t>
                            </m:r>
                          </m:e>
                          <m:sub/>
                        </m:sSub>
                      </m:sub>
                    </m:sSub>
                  </m:oMath>
                </m:oMathPara>
              </a14:m>
              <a:endParaRPr lang="ru-RU" sz="1000" b="1"/>
            </a:p>
          </xdr:txBody>
        </xdr:sp>
      </mc:Choice>
      <mc:Fallback xmlns="">
        <xdr:sp macro="" textlink="">
          <xdr:nvSpPr>
            <xdr:cNvPr id="37" name="TextBox 36"/>
            <xdr:cNvSpPr txBox="1"/>
          </xdr:nvSpPr>
          <xdr:spPr>
            <a:xfrm>
              <a:off x="1485900" y="36785550"/>
              <a:ext cx="12128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000" b="1" i="0">
                  <a:latin typeface="Cambria Math" panose="02040503050406030204" pitchFamily="18" charset="0"/>
                </a:rPr>
                <a:t>𝒒</a:t>
              </a:r>
              <a:r>
                <a:rPr lang="ru-RU" sz="1000" b="1" i="0">
                  <a:latin typeface="Cambria Math" panose="02040503050406030204" pitchFamily="18" charset="0"/>
                </a:rPr>
                <a:t>_(〖</a:t>
              </a:r>
              <a:r>
                <a:rPr lang="ro-MD" sz="1000" b="1" i="0">
                  <a:latin typeface="Cambria Math" panose="02040503050406030204" pitchFamily="18" charset="0"/>
                </a:rPr>
                <a:t>𝒓.𝒓𝒖𝒍𝒎</a:t>
              </a:r>
              <a:r>
                <a:rPr lang="en-GB" sz="1000" b="1" i="0">
                  <a:latin typeface="Cambria Math" panose="02040503050406030204" pitchFamily="18" charset="0"/>
                </a:rPr>
                <a:t>.</a:t>
              </a:r>
              <a:r>
                <a:rPr lang="ro-MD" sz="1000" b="1" i="0">
                  <a:latin typeface="Cambria Math" panose="02040503050406030204" pitchFamily="18" charset="0"/>
                </a:rPr>
                <a:t>𝒔𝒕.𝒑𝒐𝒎𝒑.</a:t>
              </a:r>
              <a:r>
                <a:rPr lang="ru-RU" sz="1000" b="1" i="0">
                  <a:latin typeface="Cambria Math" panose="02040503050406030204" pitchFamily="18" charset="0"/>
                </a:rPr>
                <a:t>〗_</a:t>
              </a:r>
              <a:r>
                <a:rPr lang="ro-MD" sz="1000" b="1" i="0">
                  <a:latin typeface="Cambria Math" panose="02040503050406030204" pitchFamily="18" charset="0"/>
                </a:rPr>
                <a:t> </a:t>
              </a:r>
              <a:r>
                <a:rPr lang="ru-RU" sz="1000" b="1" i="0">
                  <a:latin typeface="Cambria Math" panose="02040503050406030204" pitchFamily="18" charset="0"/>
                </a:rPr>
                <a:t>)</a:t>
              </a:r>
              <a:endParaRPr lang="ru-RU" sz="1000" b="1"/>
            </a:p>
          </xdr:txBody>
        </xdr:sp>
      </mc:Fallback>
    </mc:AlternateContent>
    <xdr:clientData/>
  </xdr:oneCellAnchor>
  <xdr:oneCellAnchor>
    <xdr:from>
      <xdr:col>3</xdr:col>
      <xdr:colOff>0</xdr:colOff>
      <xdr:row>125</xdr:row>
      <xdr:rowOff>157481</xdr:rowOff>
    </xdr:from>
    <xdr:ext cx="609600" cy="45719"/>
    <xdr:sp macro="" textlink="">
      <xdr:nvSpPr>
        <xdr:cNvPr id="38" name="TextBox 37"/>
        <xdr:cNvSpPr txBox="1"/>
      </xdr:nvSpPr>
      <xdr:spPr>
        <a:xfrm flipV="1">
          <a:off x="2152650" y="97807781"/>
          <a:ext cx="609600"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b="1"/>
        </a:p>
      </xdr:txBody>
    </xdr:sp>
    <xdr:clientData/>
  </xdr:oneCellAnchor>
  <xdr:oneCellAnchor>
    <xdr:from>
      <xdr:col>1</xdr:col>
      <xdr:colOff>12700</xdr:colOff>
      <xdr:row>141</xdr:row>
      <xdr:rowOff>50800</xdr:rowOff>
    </xdr:from>
    <xdr:ext cx="609600" cy="222636"/>
    <xdr:sp macro="" textlink="">
      <xdr:nvSpPr>
        <xdr:cNvPr id="39" name="TextBox 38"/>
        <xdr:cNvSpPr txBox="1"/>
      </xdr:nvSpPr>
      <xdr:spPr>
        <a:xfrm>
          <a:off x="622300" y="100018850"/>
          <a:ext cx="609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b="1"/>
        </a:p>
      </xdr:txBody>
    </xdr:sp>
    <xdr:clientData/>
  </xdr:oneCellAnchor>
  <xdr:oneCellAnchor>
    <xdr:from>
      <xdr:col>2</xdr:col>
      <xdr:colOff>177800</xdr:colOff>
      <xdr:row>133</xdr:row>
      <xdr:rowOff>88900</xdr:rowOff>
    </xdr:from>
    <xdr:ext cx="831850" cy="228600"/>
    <mc:AlternateContent xmlns:mc="http://schemas.openxmlformats.org/markup-compatibility/2006" xmlns:a14="http://schemas.microsoft.com/office/drawing/2010/main">
      <mc:Choice Requires="a14">
        <xdr:sp macro="" textlink="">
          <xdr:nvSpPr>
            <xdr:cNvPr id="40" name="TextBox 39"/>
            <xdr:cNvSpPr txBox="1"/>
          </xdr:nvSpPr>
          <xdr:spPr>
            <a:xfrm rot="10800000" flipV="1">
              <a:off x="1663700" y="38449250"/>
              <a:ext cx="8318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𝒆𝒕𝒂𝒏𝒔</m:t>
                            </m:r>
                            <m:r>
                              <a:rPr lang="ro-MD" sz="1100" b="1" i="1">
                                <a:latin typeface="Cambria Math" panose="02040503050406030204" pitchFamily="18" charset="0"/>
                              </a:rPr>
                              <m:t>.</m:t>
                            </m:r>
                            <m:r>
                              <a:rPr lang="ro-MD" sz="1100" b="1" i="1">
                                <a:latin typeface="Cambria Math" panose="02040503050406030204" pitchFamily="18" charset="0"/>
                              </a:rPr>
                              <m:t>𝒑𝒐𝒎𝒑</m:t>
                            </m:r>
                            <m:r>
                              <a:rPr lang="ro-MD" sz="1100" b="1" i="1">
                                <a:latin typeface="Cambria Math" panose="02040503050406030204" pitchFamily="18" charset="0"/>
                              </a:rPr>
                              <m:t>.</m:t>
                            </m:r>
                          </m:e>
                          <m:sub/>
                        </m:sSub>
                      </m:sub>
                    </m:sSub>
                  </m:oMath>
                </m:oMathPara>
              </a14:m>
              <a:endParaRPr lang="ru-RU" sz="1100" b="1"/>
            </a:p>
          </xdr:txBody>
        </xdr:sp>
      </mc:Choice>
      <mc:Fallback xmlns="">
        <xdr:sp macro="" textlink="">
          <xdr:nvSpPr>
            <xdr:cNvPr id="40" name="TextBox 39"/>
            <xdr:cNvSpPr txBox="1"/>
          </xdr:nvSpPr>
          <xdr:spPr>
            <a:xfrm rot="10800000" flipV="1">
              <a:off x="1663700" y="38449250"/>
              <a:ext cx="8318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𝒆𝒕𝒂𝒏𝒔.𝒑𝒐𝒎𝒑.</a:t>
              </a:r>
              <a:r>
                <a:rPr lang="ru-RU" sz="1100" b="1" i="0">
                  <a:latin typeface="Cambria Math" panose="02040503050406030204" pitchFamily="18" charset="0"/>
                </a:rPr>
                <a:t>〗_</a:t>
              </a:r>
              <a:r>
                <a:rPr lang="ro-MD" sz="1100" b="1" i="0">
                  <a:latin typeface="Cambria Math" panose="02040503050406030204" pitchFamily="18" charset="0"/>
                </a:rPr>
                <a:t> </a:t>
              </a:r>
              <a:r>
                <a:rPr lang="ru-RU" sz="1100" b="1" i="0">
                  <a:latin typeface="Cambria Math" panose="02040503050406030204" pitchFamily="18" charset="0"/>
                </a:rPr>
                <a:t>)</a:t>
              </a:r>
              <a:endParaRPr lang="ru-RU" sz="1100" b="1"/>
            </a:p>
          </xdr:txBody>
        </xdr:sp>
      </mc:Fallback>
    </mc:AlternateContent>
    <xdr:clientData/>
  </xdr:oneCellAnchor>
  <xdr:oneCellAnchor>
    <xdr:from>
      <xdr:col>4</xdr:col>
      <xdr:colOff>0</xdr:colOff>
      <xdr:row>126</xdr:row>
      <xdr:rowOff>165100</xdr:rowOff>
    </xdr:from>
    <xdr:ext cx="635000" cy="260350"/>
    <mc:AlternateContent xmlns:mc="http://schemas.openxmlformats.org/markup-compatibility/2006" xmlns:a14="http://schemas.microsoft.com/office/drawing/2010/main">
      <mc:Choice Requires="a14">
        <xdr:sp macro="" textlink="">
          <xdr:nvSpPr>
            <xdr:cNvPr id="41" name="TextBox 40"/>
            <xdr:cNvSpPr txBox="1"/>
          </xdr:nvSpPr>
          <xdr:spPr>
            <a:xfrm>
              <a:off x="2870200" y="368109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r>
                                  <a:rPr lang="ro-MD" sz="1100" b="1" i="1">
                                    <a:latin typeface="Cambria Math" panose="02040503050406030204" pitchFamily="18" charset="0"/>
                                  </a:rPr>
                                  <m:t>𝒊</m:t>
                                </m:r>
                              </m:sub>
                            </m:sSub>
                          </m:e>
                          <m:e/>
                        </m:eqArr>
                      </m:sub>
                    </m:sSub>
                  </m:oMath>
                </m:oMathPara>
              </a14:m>
              <a:endParaRPr lang="ru-RU" sz="1100"/>
            </a:p>
          </xdr:txBody>
        </xdr:sp>
      </mc:Choice>
      <mc:Fallback xmlns="">
        <xdr:sp macro="" textlink="">
          <xdr:nvSpPr>
            <xdr:cNvPr id="41" name="TextBox 40"/>
            <xdr:cNvSpPr txBox="1"/>
          </xdr:nvSpPr>
          <xdr:spPr>
            <a:xfrm>
              <a:off x="2870200" y="368109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𝒊@)</a:t>
              </a:r>
              <a:endParaRPr lang="ru-RU" sz="1100"/>
            </a:p>
          </xdr:txBody>
        </xdr:sp>
      </mc:Fallback>
    </mc:AlternateContent>
    <xdr:clientData/>
  </xdr:oneCellAnchor>
  <xdr:oneCellAnchor>
    <xdr:from>
      <xdr:col>4</xdr:col>
      <xdr:colOff>0</xdr:colOff>
      <xdr:row>133</xdr:row>
      <xdr:rowOff>114300</xdr:rowOff>
    </xdr:from>
    <xdr:ext cx="635000" cy="260350"/>
    <mc:AlternateContent xmlns:mc="http://schemas.openxmlformats.org/markup-compatibility/2006" xmlns:a14="http://schemas.microsoft.com/office/drawing/2010/main">
      <mc:Choice Requires="a14">
        <xdr:sp macro="" textlink="">
          <xdr:nvSpPr>
            <xdr:cNvPr id="42" name="TextBox 41"/>
            <xdr:cNvSpPr txBox="1"/>
          </xdr:nvSpPr>
          <xdr:spPr>
            <a:xfrm>
              <a:off x="2870200" y="384746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eqArr>
                                  <m:eqArrPr>
                                    <m:ctrlPr>
                                      <a:rPr lang="ro-MD" sz="1100" b="1" i="1">
                                        <a:latin typeface="Cambria Math" panose="02040503050406030204" pitchFamily="18" charset="0"/>
                                      </a:rPr>
                                    </m:ctrlPr>
                                  </m:eqArrPr>
                                  <m:e>
                                    <m:r>
                                      <a:rPr lang="ro-MD" sz="1100" b="1" i="1">
                                        <a:latin typeface="Cambria Math" panose="02040503050406030204" pitchFamily="18" charset="0"/>
                                      </a:rPr>
                                      <m:t>𝒊</m:t>
                                    </m:r>
                                  </m:e>
                                  <m:e/>
                                </m:eqArr>
                              </m:sub>
                            </m:sSub>
                          </m:e>
                          <m:e/>
                        </m:eqArr>
                      </m:sub>
                    </m:sSub>
                  </m:oMath>
                </m:oMathPara>
              </a14:m>
              <a:endParaRPr lang="ru-RU" sz="1100"/>
            </a:p>
          </xdr:txBody>
        </xdr:sp>
      </mc:Choice>
      <mc:Fallback xmlns="">
        <xdr:sp macro="" textlink="">
          <xdr:nvSpPr>
            <xdr:cNvPr id="42" name="TextBox 41"/>
            <xdr:cNvSpPr txBox="1"/>
          </xdr:nvSpPr>
          <xdr:spPr>
            <a:xfrm>
              <a:off x="2870200" y="384746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█(𝒊@)@)</a:t>
              </a:r>
              <a:endParaRPr lang="ru-RU" sz="1100"/>
            </a:p>
          </xdr:txBody>
        </xdr:sp>
      </mc:Fallback>
    </mc:AlternateContent>
    <xdr:clientData/>
  </xdr:oneCellAnchor>
  <xdr:oneCellAnchor>
    <xdr:from>
      <xdr:col>4</xdr:col>
      <xdr:colOff>0</xdr:colOff>
      <xdr:row>357</xdr:row>
      <xdr:rowOff>19050</xdr:rowOff>
    </xdr:from>
    <xdr:ext cx="571500" cy="273050"/>
    <xdr:sp macro="" textlink="">
      <xdr:nvSpPr>
        <xdr:cNvPr id="43" name="TextBox 42"/>
        <xdr:cNvSpPr txBox="1"/>
      </xdr:nvSpPr>
      <xdr:spPr>
        <a:xfrm>
          <a:off x="2870200" y="36664900"/>
          <a:ext cx="571500"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a:p>
      </xdr:txBody>
    </xdr:sp>
    <xdr:clientData/>
  </xdr:oneCellAnchor>
  <xdr:oneCellAnchor>
    <xdr:from>
      <xdr:col>2</xdr:col>
      <xdr:colOff>0</xdr:colOff>
      <xdr:row>357</xdr:row>
      <xdr:rowOff>114300</xdr:rowOff>
    </xdr:from>
    <xdr:ext cx="1212850" cy="279400"/>
    <mc:AlternateContent xmlns:mc="http://schemas.openxmlformats.org/markup-compatibility/2006" xmlns:a14="http://schemas.microsoft.com/office/drawing/2010/main">
      <mc:Choice Requires="a14">
        <xdr:sp macro="" textlink="">
          <xdr:nvSpPr>
            <xdr:cNvPr id="44" name="TextBox 43"/>
            <xdr:cNvSpPr txBox="1"/>
          </xdr:nvSpPr>
          <xdr:spPr>
            <a:xfrm>
              <a:off x="1485900" y="93643450"/>
              <a:ext cx="1212850" cy="279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000" b="1" i="1">
                            <a:latin typeface="Cambria Math" panose="02040503050406030204" pitchFamily="18" charset="0"/>
                          </a:rPr>
                        </m:ctrlPr>
                      </m:sSubPr>
                      <m:e>
                        <m:r>
                          <a:rPr lang="ro-MD" sz="1000" b="1" i="1">
                            <a:latin typeface="Cambria Math" panose="02040503050406030204" pitchFamily="18" charset="0"/>
                          </a:rPr>
                          <m:t>𝒒</m:t>
                        </m:r>
                      </m:e>
                      <m:sub>
                        <m:sSub>
                          <m:sSubPr>
                            <m:ctrlPr>
                              <a:rPr lang="ru-RU" sz="1000" b="1" i="1">
                                <a:latin typeface="Cambria Math" panose="02040503050406030204" pitchFamily="18" charset="0"/>
                              </a:rPr>
                            </m:ctrlPr>
                          </m:sSubPr>
                          <m:e>
                            <m:r>
                              <a:rPr lang="ro-MD" sz="1000" b="1" i="1">
                                <a:latin typeface="Cambria Math" panose="02040503050406030204" pitchFamily="18" charset="0"/>
                              </a:rPr>
                              <m:t>𝒓</m:t>
                            </m:r>
                            <m:r>
                              <a:rPr lang="ro-MD" sz="1000" b="1" i="1">
                                <a:latin typeface="Cambria Math" panose="02040503050406030204" pitchFamily="18" charset="0"/>
                              </a:rPr>
                              <m:t>.</m:t>
                            </m:r>
                            <m:r>
                              <a:rPr lang="ro-MD" sz="1000" b="1" i="1">
                                <a:latin typeface="Cambria Math" panose="02040503050406030204" pitchFamily="18" charset="0"/>
                              </a:rPr>
                              <m:t>𝒓𝒖𝒍𝒎</m:t>
                            </m:r>
                            <m:r>
                              <a:rPr lang="ro-MD" sz="1000" b="1" i="1">
                                <a:latin typeface="Cambria Math" panose="02040503050406030204" pitchFamily="18" charset="0"/>
                              </a:rPr>
                              <m:t>.</m:t>
                            </m:r>
                          </m:e>
                          <m:sub/>
                        </m:sSub>
                      </m:sub>
                    </m:sSub>
                  </m:oMath>
                </m:oMathPara>
              </a14:m>
              <a:endParaRPr lang="ru-RU" sz="1000" b="1"/>
            </a:p>
          </xdr:txBody>
        </xdr:sp>
      </mc:Choice>
      <mc:Fallback xmlns="">
        <xdr:sp macro="" textlink="">
          <xdr:nvSpPr>
            <xdr:cNvPr id="44" name="TextBox 43"/>
            <xdr:cNvSpPr txBox="1"/>
          </xdr:nvSpPr>
          <xdr:spPr>
            <a:xfrm>
              <a:off x="1485900" y="93643450"/>
              <a:ext cx="1212850" cy="279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000" b="1" i="0">
                  <a:latin typeface="Cambria Math" panose="02040503050406030204" pitchFamily="18" charset="0"/>
                </a:rPr>
                <a:t>𝒒</a:t>
              </a:r>
              <a:r>
                <a:rPr lang="ru-RU" sz="1000" b="1" i="0">
                  <a:latin typeface="Cambria Math" panose="02040503050406030204" pitchFamily="18" charset="0"/>
                </a:rPr>
                <a:t>_(〖</a:t>
              </a:r>
              <a:r>
                <a:rPr lang="ro-MD" sz="1000" b="1" i="0">
                  <a:latin typeface="Cambria Math" panose="02040503050406030204" pitchFamily="18" charset="0"/>
                </a:rPr>
                <a:t>𝒓.𝒓𝒖𝒍𝒎.</a:t>
              </a:r>
              <a:r>
                <a:rPr lang="ru-RU" sz="1000" b="1" i="0">
                  <a:latin typeface="Cambria Math" panose="02040503050406030204" pitchFamily="18" charset="0"/>
                </a:rPr>
                <a:t>〗_</a:t>
              </a:r>
              <a:r>
                <a:rPr lang="ro-MD" sz="1000" b="1" i="0">
                  <a:latin typeface="Cambria Math" panose="02040503050406030204" pitchFamily="18" charset="0"/>
                </a:rPr>
                <a:t> </a:t>
              </a:r>
              <a:r>
                <a:rPr lang="ru-RU" sz="1000" b="1" i="0">
                  <a:latin typeface="Cambria Math" panose="02040503050406030204" pitchFamily="18" charset="0"/>
                </a:rPr>
                <a:t>)</a:t>
              </a:r>
              <a:endParaRPr lang="ru-RU" sz="1000" b="1"/>
            </a:p>
          </xdr:txBody>
        </xdr:sp>
      </mc:Fallback>
    </mc:AlternateContent>
    <xdr:clientData/>
  </xdr:oneCellAnchor>
  <xdr:oneCellAnchor>
    <xdr:from>
      <xdr:col>3</xdr:col>
      <xdr:colOff>0</xdr:colOff>
      <xdr:row>356</xdr:row>
      <xdr:rowOff>157481</xdr:rowOff>
    </xdr:from>
    <xdr:ext cx="609600" cy="45719"/>
    <xdr:sp macro="" textlink="">
      <xdr:nvSpPr>
        <xdr:cNvPr id="45" name="TextBox 44"/>
        <xdr:cNvSpPr txBox="1"/>
      </xdr:nvSpPr>
      <xdr:spPr>
        <a:xfrm flipV="1">
          <a:off x="2152650" y="36593781"/>
          <a:ext cx="609600"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b="1"/>
        </a:p>
      </xdr:txBody>
    </xdr:sp>
    <xdr:clientData/>
  </xdr:oneCellAnchor>
  <xdr:oneCellAnchor>
    <xdr:from>
      <xdr:col>2</xdr:col>
      <xdr:colOff>177800</xdr:colOff>
      <xdr:row>364</xdr:row>
      <xdr:rowOff>76200</xdr:rowOff>
    </xdr:from>
    <xdr:ext cx="831850" cy="311150"/>
    <mc:AlternateContent xmlns:mc="http://schemas.openxmlformats.org/markup-compatibility/2006" xmlns:a14="http://schemas.microsoft.com/office/drawing/2010/main">
      <mc:Choice Requires="a14">
        <xdr:sp macro="" textlink="">
          <xdr:nvSpPr>
            <xdr:cNvPr id="46" name="TextBox 45"/>
            <xdr:cNvSpPr txBox="1"/>
          </xdr:nvSpPr>
          <xdr:spPr>
            <a:xfrm rot="10800000" flipV="1">
              <a:off x="1663700" y="95319850"/>
              <a:ext cx="831850" cy="311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𝒔𝒄</m:t>
                            </m:r>
                            <m:r>
                              <a:rPr lang="ro-MD" sz="1100" b="1" i="1">
                                <a:latin typeface="Cambria Math" panose="02040503050406030204" pitchFamily="18" charset="0"/>
                              </a:rPr>
                              <m:t>.</m:t>
                            </m:r>
                            <m:r>
                              <a:rPr lang="ro-MD" sz="1100" b="1" i="1">
                                <a:latin typeface="Cambria Math" panose="02040503050406030204" pitchFamily="18" charset="0"/>
                              </a:rPr>
                              <m:t>𝒆</m:t>
                            </m:r>
                            <m:r>
                              <a:rPr lang="ro-MD" sz="1100" b="1" i="1">
                                <a:latin typeface="Cambria Math" panose="02040503050406030204" pitchFamily="18" charset="0"/>
                              </a:rPr>
                              <m:t>.</m:t>
                            </m:r>
                          </m:e>
                          <m:sub/>
                        </m:sSub>
                      </m:sub>
                    </m:sSub>
                  </m:oMath>
                </m:oMathPara>
              </a14:m>
              <a:endParaRPr lang="ru-RU" sz="1100" b="1"/>
            </a:p>
          </xdr:txBody>
        </xdr:sp>
      </mc:Choice>
      <mc:Fallback xmlns="">
        <xdr:sp macro="" textlink="">
          <xdr:nvSpPr>
            <xdr:cNvPr id="46" name="TextBox 45"/>
            <xdr:cNvSpPr txBox="1"/>
          </xdr:nvSpPr>
          <xdr:spPr>
            <a:xfrm rot="10800000" flipV="1">
              <a:off x="1663700" y="95319850"/>
              <a:ext cx="831850" cy="311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𝒔𝒄.𝒆.</a:t>
              </a:r>
              <a:r>
                <a:rPr lang="ru-RU" sz="1100" b="1" i="0">
                  <a:latin typeface="Cambria Math" panose="02040503050406030204" pitchFamily="18" charset="0"/>
                </a:rPr>
                <a:t>〗_</a:t>
              </a:r>
              <a:r>
                <a:rPr lang="ro-MD" sz="1100" b="1" i="0">
                  <a:latin typeface="Cambria Math" panose="02040503050406030204" pitchFamily="18" charset="0"/>
                </a:rPr>
                <a:t> </a:t>
              </a:r>
              <a:r>
                <a:rPr lang="ru-RU" sz="1100" b="1" i="0">
                  <a:latin typeface="Cambria Math" panose="02040503050406030204" pitchFamily="18" charset="0"/>
                </a:rPr>
                <a:t>)</a:t>
              </a:r>
              <a:endParaRPr lang="ru-RU" sz="1100" b="1"/>
            </a:p>
          </xdr:txBody>
        </xdr:sp>
      </mc:Fallback>
    </mc:AlternateContent>
    <xdr:clientData/>
  </xdr:oneCellAnchor>
  <xdr:oneCellAnchor>
    <xdr:from>
      <xdr:col>4</xdr:col>
      <xdr:colOff>0</xdr:colOff>
      <xdr:row>357</xdr:row>
      <xdr:rowOff>127000</xdr:rowOff>
    </xdr:from>
    <xdr:ext cx="635000" cy="247650"/>
    <mc:AlternateContent xmlns:mc="http://schemas.openxmlformats.org/markup-compatibility/2006" xmlns:a14="http://schemas.microsoft.com/office/drawing/2010/main">
      <mc:Choice Requires="a14">
        <xdr:sp macro="" textlink="">
          <xdr:nvSpPr>
            <xdr:cNvPr id="47" name="TextBox 46"/>
            <xdr:cNvSpPr txBox="1"/>
          </xdr:nvSpPr>
          <xdr:spPr>
            <a:xfrm>
              <a:off x="2870200" y="93656150"/>
              <a:ext cx="6350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e>
                          <m:e/>
                        </m:eqArr>
                      </m:sub>
                    </m:sSub>
                  </m:oMath>
                </m:oMathPara>
              </a14:m>
              <a:endParaRPr lang="ru-RU" sz="1100"/>
            </a:p>
          </xdr:txBody>
        </xdr:sp>
      </mc:Choice>
      <mc:Fallback xmlns="">
        <xdr:sp macro="" textlink="">
          <xdr:nvSpPr>
            <xdr:cNvPr id="47" name="TextBox 46"/>
            <xdr:cNvSpPr txBox="1"/>
          </xdr:nvSpPr>
          <xdr:spPr>
            <a:xfrm>
              <a:off x="2870200" y="93656150"/>
              <a:ext cx="6350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endParaRPr lang="ru-RU" sz="1100"/>
            </a:p>
          </xdr:txBody>
        </xdr:sp>
      </mc:Fallback>
    </mc:AlternateContent>
    <xdr:clientData/>
  </xdr:oneCellAnchor>
  <xdr:oneCellAnchor>
    <xdr:from>
      <xdr:col>4</xdr:col>
      <xdr:colOff>0</xdr:colOff>
      <xdr:row>364</xdr:row>
      <xdr:rowOff>82550</xdr:rowOff>
    </xdr:from>
    <xdr:ext cx="635000" cy="254000"/>
    <mc:AlternateContent xmlns:mc="http://schemas.openxmlformats.org/markup-compatibility/2006" xmlns:a14="http://schemas.microsoft.com/office/drawing/2010/main">
      <mc:Choice Requires="a14">
        <xdr:sp macro="" textlink="">
          <xdr:nvSpPr>
            <xdr:cNvPr id="48" name="TextBox 47"/>
            <xdr:cNvSpPr txBox="1"/>
          </xdr:nvSpPr>
          <xdr:spPr>
            <a:xfrm>
              <a:off x="2870200" y="95326200"/>
              <a:ext cx="63500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e>
                          <m:e/>
                        </m:eqArr>
                      </m:sub>
                    </m:sSub>
                  </m:oMath>
                </m:oMathPara>
              </a14:m>
              <a:endParaRPr lang="ru-RU" sz="1100"/>
            </a:p>
          </xdr:txBody>
        </xdr:sp>
      </mc:Choice>
      <mc:Fallback xmlns="">
        <xdr:sp macro="" textlink="">
          <xdr:nvSpPr>
            <xdr:cNvPr id="48" name="TextBox 47"/>
            <xdr:cNvSpPr txBox="1"/>
          </xdr:nvSpPr>
          <xdr:spPr>
            <a:xfrm>
              <a:off x="2870200" y="95326200"/>
              <a:ext cx="63500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endParaRPr lang="ru-RU" sz="1100"/>
            </a:p>
          </xdr:txBody>
        </xdr:sp>
      </mc:Fallback>
    </mc:AlternateContent>
    <xdr:clientData/>
  </xdr:oneCellAnchor>
  <xdr:oneCellAnchor>
    <xdr:from>
      <xdr:col>1</xdr:col>
      <xdr:colOff>50800</xdr:colOff>
      <xdr:row>633</xdr:row>
      <xdr:rowOff>196850</xdr:rowOff>
    </xdr:from>
    <xdr:ext cx="1028700" cy="222636"/>
    <mc:AlternateContent xmlns:mc="http://schemas.openxmlformats.org/markup-compatibility/2006" xmlns:a14="http://schemas.microsoft.com/office/drawing/2010/main">
      <mc:Choice Requires="a14">
        <xdr:sp macro="" textlink="">
          <xdr:nvSpPr>
            <xdr:cNvPr id="49" name="TextBox 48"/>
            <xdr:cNvSpPr txBox="1"/>
          </xdr:nvSpPr>
          <xdr:spPr>
            <a:xfrm>
              <a:off x="660400" y="4053840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r>
                          <a:rPr lang="ro-MD" sz="1100" b="1" i="1">
                            <a:latin typeface="Cambria Math" panose="02040503050406030204" pitchFamily="18" charset="0"/>
                          </a:rPr>
                          <m:t>𝒓</m:t>
                        </m:r>
                        <m:r>
                          <a:rPr lang="ro-MD" sz="1100" b="1" i="1">
                            <a:latin typeface="Cambria Math" panose="02040503050406030204" pitchFamily="18" charset="0"/>
                          </a:rPr>
                          <m:t>.</m:t>
                        </m:r>
                        <m:r>
                          <a:rPr lang="ro-MD" sz="1100" b="1" i="1">
                            <a:latin typeface="Cambria Math" panose="02040503050406030204" pitchFamily="18" charset="0"/>
                          </a:rPr>
                          <m:t>𝒓𝒖𝒍𝒎</m:t>
                        </m:r>
                        <m:r>
                          <a:rPr lang="ro-MD" sz="1100" b="1" i="1">
                            <a:latin typeface="Cambria Math" panose="02040503050406030204" pitchFamily="18" charset="0"/>
                          </a:rPr>
                          <m:t>.</m:t>
                        </m:r>
                      </m:sub>
                    </m:sSub>
                  </m:oMath>
                </m:oMathPara>
              </a14:m>
              <a:endParaRPr lang="ru-RU" sz="1100" b="1"/>
            </a:p>
          </xdr:txBody>
        </xdr:sp>
      </mc:Choice>
      <mc:Fallback xmlns="">
        <xdr:sp macro="" textlink="">
          <xdr:nvSpPr>
            <xdr:cNvPr id="49" name="TextBox 48"/>
            <xdr:cNvSpPr txBox="1"/>
          </xdr:nvSpPr>
          <xdr:spPr>
            <a:xfrm>
              <a:off x="660400" y="4053840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𝒓.𝒓𝒖𝒍𝒎.</a:t>
              </a:r>
              <a:r>
                <a:rPr lang="ru-RU" sz="1100" b="1" i="0">
                  <a:latin typeface="Cambria Math" panose="02040503050406030204" pitchFamily="18" charset="0"/>
                </a:rPr>
                <a:t>)</a:t>
              </a:r>
              <a:endParaRPr lang="ru-RU" sz="1100" b="1"/>
            </a:p>
          </xdr:txBody>
        </xdr:sp>
      </mc:Fallback>
    </mc:AlternateContent>
    <xdr:clientData/>
  </xdr:oneCellAnchor>
  <xdr:oneCellAnchor>
    <xdr:from>
      <xdr:col>1</xdr:col>
      <xdr:colOff>69850</xdr:colOff>
      <xdr:row>635</xdr:row>
      <xdr:rowOff>0</xdr:rowOff>
    </xdr:from>
    <xdr:ext cx="736600" cy="222636"/>
    <mc:AlternateContent xmlns:mc="http://schemas.openxmlformats.org/markup-compatibility/2006" xmlns:a14="http://schemas.microsoft.com/office/drawing/2010/main">
      <mc:Choice Requires="a14">
        <xdr:sp macro="" textlink="">
          <xdr:nvSpPr>
            <xdr:cNvPr id="50" name="TextBox 49"/>
            <xdr:cNvSpPr txBox="1"/>
          </xdr:nvSpPr>
          <xdr:spPr>
            <a:xfrm>
              <a:off x="679450" y="40747950"/>
              <a:ext cx="736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eqArr>
                          <m:eqArrPr>
                            <m:ctrlPr>
                              <a:rPr lang="ro-MD" sz="1100" b="1" i="1">
                                <a:latin typeface="Cambria Math" panose="02040503050406030204" pitchFamily="18" charset="0"/>
                              </a:rPr>
                            </m:ctrlPr>
                          </m:eqArrPr>
                          <m:e>
                            <m:r>
                              <a:rPr lang="ro-MD" sz="1100" b="1" i="1">
                                <a:latin typeface="Cambria Math" panose="02040503050406030204" pitchFamily="18" charset="0"/>
                              </a:rPr>
                              <m:t>𝒆𝒕𝒂𝒏</m:t>
                            </m:r>
                            <m:r>
                              <a:rPr lang="ro-MD" sz="1100" b="1" i="1">
                                <a:latin typeface="Cambria Math" panose="02040503050406030204" pitchFamily="18" charset="0"/>
                              </a:rPr>
                              <m:t>ș.</m:t>
                            </m:r>
                            <m:r>
                              <a:rPr lang="ro-MD" sz="1100" b="1" i="1">
                                <a:latin typeface="Cambria Math" panose="02040503050406030204" pitchFamily="18" charset="0"/>
                              </a:rPr>
                              <m:t>𝒑𝒐𝒎𝒑𝒆</m:t>
                            </m:r>
                          </m:e>
                          <m:e/>
                        </m:eqArr>
                      </m:sub>
                    </m:sSub>
                  </m:oMath>
                </m:oMathPara>
              </a14:m>
              <a:endParaRPr lang="ru-RU" sz="1100" b="1"/>
            </a:p>
          </xdr:txBody>
        </xdr:sp>
      </mc:Choice>
      <mc:Fallback xmlns="">
        <xdr:sp macro="" textlink="">
          <xdr:nvSpPr>
            <xdr:cNvPr id="50" name="TextBox 49"/>
            <xdr:cNvSpPr txBox="1"/>
          </xdr:nvSpPr>
          <xdr:spPr>
            <a:xfrm>
              <a:off x="679450" y="40747950"/>
              <a:ext cx="736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█(𝒆𝒕𝒂𝒏ș.𝒑𝒐𝒎𝒑𝒆@)</a:t>
              </a:r>
              <a:endParaRPr lang="ru-RU" sz="1100" b="1"/>
            </a:p>
          </xdr:txBody>
        </xdr:sp>
      </mc:Fallback>
    </mc:AlternateContent>
    <xdr:clientData/>
  </xdr:oneCellAnchor>
  <xdr:oneCellAnchor>
    <xdr:from>
      <xdr:col>1</xdr:col>
      <xdr:colOff>12700</xdr:colOff>
      <xdr:row>635</xdr:row>
      <xdr:rowOff>196850</xdr:rowOff>
    </xdr:from>
    <xdr:ext cx="406400" cy="228600"/>
    <mc:AlternateContent xmlns:mc="http://schemas.openxmlformats.org/markup-compatibility/2006" xmlns:a14="http://schemas.microsoft.com/office/drawing/2010/main">
      <mc:Choice Requires="a14">
        <xdr:sp macro="" textlink="">
          <xdr:nvSpPr>
            <xdr:cNvPr id="51" name="TextBox 50"/>
            <xdr:cNvSpPr txBox="1"/>
          </xdr:nvSpPr>
          <xdr:spPr>
            <a:xfrm>
              <a:off x="622300" y="4094480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sub>
                    </m:sSub>
                  </m:oMath>
                </m:oMathPara>
              </a14:m>
              <a:endParaRPr lang="ru-RU" sz="1100"/>
            </a:p>
          </xdr:txBody>
        </xdr:sp>
      </mc:Choice>
      <mc:Fallback xmlns="">
        <xdr:sp macro="" textlink="">
          <xdr:nvSpPr>
            <xdr:cNvPr id="51" name="TextBox 50"/>
            <xdr:cNvSpPr txBox="1"/>
          </xdr:nvSpPr>
          <xdr:spPr>
            <a:xfrm>
              <a:off x="622300" y="4094480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r>
                <a:rPr lang="ru-RU" sz="1100" b="1" i="0">
                  <a:latin typeface="Cambria Math" panose="02040503050406030204" pitchFamily="18" charset="0"/>
                </a:rPr>
                <a:t>)</a:t>
              </a:r>
              <a:endParaRPr lang="ru-RU" sz="1100"/>
            </a:p>
          </xdr:txBody>
        </xdr:sp>
      </mc:Fallback>
    </mc:AlternateContent>
    <xdr:clientData/>
  </xdr:oneCellAnchor>
  <xdr:oneCellAnchor>
    <xdr:from>
      <xdr:col>4</xdr:col>
      <xdr:colOff>0</xdr:colOff>
      <xdr:row>618</xdr:row>
      <xdr:rowOff>19050</xdr:rowOff>
    </xdr:from>
    <xdr:ext cx="571500" cy="273050"/>
    <xdr:sp macro="" textlink="">
      <xdr:nvSpPr>
        <xdr:cNvPr id="52" name="TextBox 51"/>
        <xdr:cNvSpPr txBox="1"/>
      </xdr:nvSpPr>
      <xdr:spPr>
        <a:xfrm>
          <a:off x="2870200" y="36855400"/>
          <a:ext cx="571500"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a:p>
      </xdr:txBody>
    </xdr:sp>
    <xdr:clientData/>
  </xdr:oneCellAnchor>
  <xdr:oneCellAnchor>
    <xdr:from>
      <xdr:col>2</xdr:col>
      <xdr:colOff>0</xdr:colOff>
      <xdr:row>618</xdr:row>
      <xdr:rowOff>139700</xdr:rowOff>
    </xdr:from>
    <xdr:ext cx="1212850" cy="254000"/>
    <mc:AlternateContent xmlns:mc="http://schemas.openxmlformats.org/markup-compatibility/2006" xmlns:a14="http://schemas.microsoft.com/office/drawing/2010/main">
      <mc:Choice Requires="a14">
        <xdr:sp macro="" textlink="">
          <xdr:nvSpPr>
            <xdr:cNvPr id="53" name="TextBox 52"/>
            <xdr:cNvSpPr txBox="1"/>
          </xdr:nvSpPr>
          <xdr:spPr>
            <a:xfrm>
              <a:off x="1485900" y="36976050"/>
              <a:ext cx="12128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000" b="1" i="1">
                            <a:latin typeface="Cambria Math" panose="02040503050406030204" pitchFamily="18" charset="0"/>
                          </a:rPr>
                        </m:ctrlPr>
                      </m:sSubPr>
                      <m:e>
                        <m:r>
                          <a:rPr lang="ro-MD" sz="1000" b="1" i="1">
                            <a:latin typeface="Cambria Math" panose="02040503050406030204" pitchFamily="18" charset="0"/>
                          </a:rPr>
                          <m:t>𝒒</m:t>
                        </m:r>
                      </m:e>
                      <m:sub>
                        <m:sSub>
                          <m:sSubPr>
                            <m:ctrlPr>
                              <a:rPr lang="ru-RU" sz="1000" b="1" i="1">
                                <a:latin typeface="Cambria Math" panose="02040503050406030204" pitchFamily="18" charset="0"/>
                              </a:rPr>
                            </m:ctrlPr>
                          </m:sSubPr>
                          <m:e>
                            <m:r>
                              <a:rPr lang="ro-MD" sz="1000" b="1" i="1">
                                <a:latin typeface="Cambria Math" panose="02040503050406030204" pitchFamily="18" charset="0"/>
                              </a:rPr>
                              <m:t>𝒓</m:t>
                            </m:r>
                            <m:r>
                              <a:rPr lang="ro-MD" sz="1000" b="1" i="1">
                                <a:latin typeface="Cambria Math" panose="02040503050406030204" pitchFamily="18" charset="0"/>
                              </a:rPr>
                              <m:t>.</m:t>
                            </m:r>
                            <m:r>
                              <a:rPr lang="ro-MD" sz="1000" b="1" i="1">
                                <a:latin typeface="Cambria Math" panose="02040503050406030204" pitchFamily="18" charset="0"/>
                              </a:rPr>
                              <m:t>𝒓𝒖𝒍𝒎</m:t>
                            </m:r>
                            <m:r>
                              <a:rPr lang="en-GB" sz="1000" b="1" i="1">
                                <a:latin typeface="Cambria Math" panose="02040503050406030204" pitchFamily="18" charset="0"/>
                              </a:rPr>
                              <m:t>.</m:t>
                            </m:r>
                          </m:e>
                          <m:sub/>
                        </m:sSub>
                      </m:sub>
                    </m:sSub>
                  </m:oMath>
                </m:oMathPara>
              </a14:m>
              <a:endParaRPr lang="ru-RU" sz="1000" b="1"/>
            </a:p>
          </xdr:txBody>
        </xdr:sp>
      </mc:Choice>
      <mc:Fallback xmlns="">
        <xdr:sp macro="" textlink="">
          <xdr:nvSpPr>
            <xdr:cNvPr id="53" name="TextBox 52"/>
            <xdr:cNvSpPr txBox="1"/>
          </xdr:nvSpPr>
          <xdr:spPr>
            <a:xfrm>
              <a:off x="1485900" y="36976050"/>
              <a:ext cx="12128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000" b="1" i="0">
                  <a:latin typeface="Cambria Math" panose="02040503050406030204" pitchFamily="18" charset="0"/>
                </a:rPr>
                <a:t>𝒒</a:t>
              </a:r>
              <a:r>
                <a:rPr lang="ru-RU" sz="1000" b="1" i="0">
                  <a:latin typeface="Cambria Math" panose="02040503050406030204" pitchFamily="18" charset="0"/>
                </a:rPr>
                <a:t>_(〖</a:t>
              </a:r>
              <a:r>
                <a:rPr lang="ro-MD" sz="1000" b="1" i="0">
                  <a:latin typeface="Cambria Math" panose="02040503050406030204" pitchFamily="18" charset="0"/>
                </a:rPr>
                <a:t>𝒓.𝒓𝒖𝒍𝒎</a:t>
              </a:r>
              <a:r>
                <a:rPr lang="en-GB" sz="1000" b="1" i="0">
                  <a:latin typeface="Cambria Math" panose="02040503050406030204" pitchFamily="18" charset="0"/>
                </a:rPr>
                <a:t>.</a:t>
              </a:r>
              <a:r>
                <a:rPr lang="ru-RU" sz="1000" b="1" i="0">
                  <a:latin typeface="Cambria Math" panose="02040503050406030204" pitchFamily="18" charset="0"/>
                </a:rPr>
                <a:t>〗_</a:t>
              </a:r>
              <a:r>
                <a:rPr lang="ro-MD" sz="1000" b="1" i="0">
                  <a:latin typeface="Cambria Math" panose="02040503050406030204" pitchFamily="18" charset="0"/>
                </a:rPr>
                <a:t> </a:t>
              </a:r>
              <a:r>
                <a:rPr lang="ru-RU" sz="1000" b="1" i="0">
                  <a:latin typeface="Cambria Math" panose="02040503050406030204" pitchFamily="18" charset="0"/>
                </a:rPr>
                <a:t>)</a:t>
              </a:r>
              <a:endParaRPr lang="ru-RU" sz="1000" b="1"/>
            </a:p>
          </xdr:txBody>
        </xdr:sp>
      </mc:Fallback>
    </mc:AlternateContent>
    <xdr:clientData/>
  </xdr:oneCellAnchor>
  <xdr:oneCellAnchor>
    <xdr:from>
      <xdr:col>3</xdr:col>
      <xdr:colOff>0</xdr:colOff>
      <xdr:row>616</xdr:row>
      <xdr:rowOff>157481</xdr:rowOff>
    </xdr:from>
    <xdr:ext cx="609600" cy="45719"/>
    <xdr:sp macro="" textlink="">
      <xdr:nvSpPr>
        <xdr:cNvPr id="54" name="TextBox 53"/>
        <xdr:cNvSpPr txBox="1"/>
      </xdr:nvSpPr>
      <xdr:spPr>
        <a:xfrm flipV="1">
          <a:off x="2152650" y="36784281"/>
          <a:ext cx="609600"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b="1"/>
        </a:p>
      </xdr:txBody>
    </xdr:sp>
    <xdr:clientData/>
  </xdr:oneCellAnchor>
  <xdr:oneCellAnchor>
    <xdr:from>
      <xdr:col>2</xdr:col>
      <xdr:colOff>177800</xdr:colOff>
      <xdr:row>625</xdr:row>
      <xdr:rowOff>88900</xdr:rowOff>
    </xdr:from>
    <xdr:ext cx="831850" cy="228600"/>
    <mc:AlternateContent xmlns:mc="http://schemas.openxmlformats.org/markup-compatibility/2006" xmlns:a14="http://schemas.microsoft.com/office/drawing/2010/main">
      <mc:Choice Requires="a14">
        <xdr:sp macro="" textlink="">
          <xdr:nvSpPr>
            <xdr:cNvPr id="56" name="TextBox 55"/>
            <xdr:cNvSpPr txBox="1"/>
          </xdr:nvSpPr>
          <xdr:spPr>
            <a:xfrm rot="10800000" flipV="1">
              <a:off x="1663700" y="38639750"/>
              <a:ext cx="8318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𝒆𝒕𝒂𝒏</m:t>
                            </m:r>
                            <m:r>
                              <a:rPr lang="ro-MD" sz="1100" b="1" i="1">
                                <a:latin typeface="Cambria Math" panose="02040503050406030204" pitchFamily="18" charset="0"/>
                              </a:rPr>
                              <m:t>ș.</m:t>
                            </m:r>
                            <m:r>
                              <a:rPr lang="ro-MD" sz="1100" b="1" i="1">
                                <a:latin typeface="Cambria Math" panose="02040503050406030204" pitchFamily="18" charset="0"/>
                              </a:rPr>
                              <m:t>𝒑𝒐𝒎𝒑𝒆</m:t>
                            </m:r>
                          </m:e>
                          <m:sub/>
                        </m:sSub>
                      </m:sub>
                    </m:sSub>
                  </m:oMath>
                </m:oMathPara>
              </a14:m>
              <a:endParaRPr lang="ru-RU" sz="1100" b="1"/>
            </a:p>
          </xdr:txBody>
        </xdr:sp>
      </mc:Choice>
      <mc:Fallback xmlns="">
        <xdr:sp macro="" textlink="">
          <xdr:nvSpPr>
            <xdr:cNvPr id="56" name="TextBox 55"/>
            <xdr:cNvSpPr txBox="1"/>
          </xdr:nvSpPr>
          <xdr:spPr>
            <a:xfrm rot="10800000" flipV="1">
              <a:off x="1663700" y="38639750"/>
              <a:ext cx="8318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𝒆𝒕𝒂𝒏ș.𝒑𝒐𝒎𝒑𝒆</a:t>
              </a:r>
              <a:r>
                <a:rPr lang="ru-RU" sz="1100" b="1" i="0">
                  <a:latin typeface="Cambria Math" panose="02040503050406030204" pitchFamily="18" charset="0"/>
                </a:rPr>
                <a:t>〗_</a:t>
              </a:r>
              <a:r>
                <a:rPr lang="ro-MD" sz="1100" b="1" i="0">
                  <a:latin typeface="Cambria Math" panose="02040503050406030204" pitchFamily="18" charset="0"/>
                </a:rPr>
                <a:t> </a:t>
              </a:r>
              <a:r>
                <a:rPr lang="ru-RU" sz="1100" b="1" i="0">
                  <a:latin typeface="Cambria Math" panose="02040503050406030204" pitchFamily="18" charset="0"/>
                </a:rPr>
                <a:t>)</a:t>
              </a:r>
              <a:endParaRPr lang="ru-RU" sz="1100" b="1"/>
            </a:p>
          </xdr:txBody>
        </xdr:sp>
      </mc:Fallback>
    </mc:AlternateContent>
    <xdr:clientData/>
  </xdr:oneCellAnchor>
  <xdr:oneCellAnchor>
    <xdr:from>
      <xdr:col>4</xdr:col>
      <xdr:colOff>0</xdr:colOff>
      <xdr:row>618</xdr:row>
      <xdr:rowOff>165100</xdr:rowOff>
    </xdr:from>
    <xdr:ext cx="635000" cy="260350"/>
    <mc:AlternateContent xmlns:mc="http://schemas.openxmlformats.org/markup-compatibility/2006" xmlns:a14="http://schemas.microsoft.com/office/drawing/2010/main">
      <mc:Choice Requires="a14">
        <xdr:sp macro="" textlink="">
          <xdr:nvSpPr>
            <xdr:cNvPr id="57" name="TextBox 56"/>
            <xdr:cNvSpPr txBox="1"/>
          </xdr:nvSpPr>
          <xdr:spPr>
            <a:xfrm>
              <a:off x="2870200" y="370014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e>
                          <m:e/>
                        </m:eqArr>
                      </m:sub>
                    </m:sSub>
                  </m:oMath>
                </m:oMathPara>
              </a14:m>
              <a:endParaRPr lang="ru-RU" sz="1100"/>
            </a:p>
          </xdr:txBody>
        </xdr:sp>
      </mc:Choice>
      <mc:Fallback xmlns="">
        <xdr:sp macro="" textlink="">
          <xdr:nvSpPr>
            <xdr:cNvPr id="57" name="TextBox 56"/>
            <xdr:cNvSpPr txBox="1"/>
          </xdr:nvSpPr>
          <xdr:spPr>
            <a:xfrm>
              <a:off x="2870200" y="370014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endParaRPr lang="ru-RU" sz="1100"/>
            </a:p>
          </xdr:txBody>
        </xdr:sp>
      </mc:Fallback>
    </mc:AlternateContent>
    <xdr:clientData/>
  </xdr:oneCellAnchor>
  <xdr:oneCellAnchor>
    <xdr:from>
      <xdr:col>4</xdr:col>
      <xdr:colOff>0</xdr:colOff>
      <xdr:row>625</xdr:row>
      <xdr:rowOff>114300</xdr:rowOff>
    </xdr:from>
    <xdr:ext cx="635000" cy="260350"/>
    <mc:AlternateContent xmlns:mc="http://schemas.openxmlformats.org/markup-compatibility/2006" xmlns:a14="http://schemas.microsoft.com/office/drawing/2010/main">
      <mc:Choice Requires="a14">
        <xdr:sp macro="" textlink="">
          <xdr:nvSpPr>
            <xdr:cNvPr id="58" name="TextBox 57"/>
            <xdr:cNvSpPr txBox="1"/>
          </xdr:nvSpPr>
          <xdr:spPr>
            <a:xfrm>
              <a:off x="2870200" y="386651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e>
                          <m:e/>
                        </m:eqArr>
                      </m:sub>
                    </m:sSub>
                  </m:oMath>
                </m:oMathPara>
              </a14:m>
              <a:endParaRPr lang="ru-RU" sz="1100"/>
            </a:p>
          </xdr:txBody>
        </xdr:sp>
      </mc:Choice>
      <mc:Fallback xmlns="">
        <xdr:sp macro="" textlink="">
          <xdr:nvSpPr>
            <xdr:cNvPr id="58" name="TextBox 57"/>
            <xdr:cNvSpPr txBox="1"/>
          </xdr:nvSpPr>
          <xdr:spPr>
            <a:xfrm>
              <a:off x="2870200" y="3866515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endParaRPr lang="ru-RU" sz="1100"/>
            </a:p>
          </xdr:txBody>
        </xdr:sp>
      </mc:Fallback>
    </mc:AlternateContent>
    <xdr:clientData/>
  </xdr:oneCellAnchor>
  <xdr:oneCellAnchor>
    <xdr:from>
      <xdr:col>5</xdr:col>
      <xdr:colOff>0</xdr:colOff>
      <xdr:row>757</xdr:row>
      <xdr:rowOff>19050</xdr:rowOff>
    </xdr:from>
    <xdr:ext cx="571500" cy="273050"/>
    <xdr:sp macro="" textlink="">
      <xdr:nvSpPr>
        <xdr:cNvPr id="64" name="TextBox 63"/>
        <xdr:cNvSpPr txBox="1"/>
      </xdr:nvSpPr>
      <xdr:spPr>
        <a:xfrm>
          <a:off x="2870200" y="156762450"/>
          <a:ext cx="571500"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ru-RU" sz="1100"/>
        </a:p>
      </xdr:txBody>
    </xdr:sp>
    <xdr:clientData/>
  </xdr:oneCellAnchor>
  <xdr:oneCellAnchor>
    <xdr:from>
      <xdr:col>3</xdr:col>
      <xdr:colOff>0</xdr:colOff>
      <xdr:row>757</xdr:row>
      <xdr:rowOff>139700</xdr:rowOff>
    </xdr:from>
    <xdr:ext cx="1212850" cy="254000"/>
    <mc:AlternateContent xmlns:mc="http://schemas.openxmlformats.org/markup-compatibility/2006" xmlns:a14="http://schemas.microsoft.com/office/drawing/2010/main">
      <mc:Choice Requires="a14">
        <xdr:sp macro="" textlink="">
          <xdr:nvSpPr>
            <xdr:cNvPr id="65" name="TextBox 64"/>
            <xdr:cNvSpPr txBox="1"/>
          </xdr:nvSpPr>
          <xdr:spPr>
            <a:xfrm>
              <a:off x="1485900" y="156883100"/>
              <a:ext cx="12128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000" b="1" i="1">
                            <a:latin typeface="Cambria Math" panose="02040503050406030204" pitchFamily="18" charset="0"/>
                          </a:rPr>
                        </m:ctrlPr>
                      </m:sSubPr>
                      <m:e>
                        <m:r>
                          <a:rPr lang="ro-MD" sz="1000" b="1" i="1">
                            <a:latin typeface="Cambria Math" panose="02040503050406030204" pitchFamily="18" charset="0"/>
                          </a:rPr>
                          <m:t>𝒒</m:t>
                        </m:r>
                      </m:e>
                      <m:sub>
                        <m:sSub>
                          <m:sSubPr>
                            <m:ctrlPr>
                              <a:rPr lang="ru-RU" sz="1000" b="1" i="1">
                                <a:latin typeface="Cambria Math" panose="02040503050406030204" pitchFamily="18" charset="0"/>
                              </a:rPr>
                            </m:ctrlPr>
                          </m:sSubPr>
                          <m:e>
                            <m:r>
                              <a:rPr lang="ro-MD" sz="1000" b="1" i="1">
                                <a:latin typeface="Cambria Math" panose="02040503050406030204" pitchFamily="18" charset="0"/>
                              </a:rPr>
                              <m:t>𝒓</m:t>
                            </m:r>
                            <m:r>
                              <a:rPr lang="ro-MD" sz="1000" b="1" i="1">
                                <a:latin typeface="Cambria Math" panose="02040503050406030204" pitchFamily="18" charset="0"/>
                              </a:rPr>
                              <m:t>.</m:t>
                            </m:r>
                            <m:r>
                              <a:rPr lang="ro-MD" sz="1000" b="1" i="1">
                                <a:latin typeface="Cambria Math" panose="02040503050406030204" pitchFamily="18" charset="0"/>
                              </a:rPr>
                              <m:t>𝒓𝒖𝒍𝒎</m:t>
                            </m:r>
                            <m:r>
                              <a:rPr lang="en-GB" sz="1000" b="1" i="1">
                                <a:latin typeface="Cambria Math" panose="02040503050406030204" pitchFamily="18" charset="0"/>
                              </a:rPr>
                              <m:t>.</m:t>
                            </m:r>
                          </m:e>
                          <m:sub/>
                        </m:sSub>
                      </m:sub>
                    </m:sSub>
                  </m:oMath>
                </m:oMathPara>
              </a14:m>
              <a:endParaRPr lang="ru-RU" sz="1000" b="1"/>
            </a:p>
          </xdr:txBody>
        </xdr:sp>
      </mc:Choice>
      <mc:Fallback xmlns="">
        <xdr:sp macro="" textlink="">
          <xdr:nvSpPr>
            <xdr:cNvPr id="65" name="TextBox 64"/>
            <xdr:cNvSpPr txBox="1"/>
          </xdr:nvSpPr>
          <xdr:spPr>
            <a:xfrm>
              <a:off x="1485900" y="156883100"/>
              <a:ext cx="12128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000" b="1" i="0">
                  <a:latin typeface="Cambria Math" panose="02040503050406030204" pitchFamily="18" charset="0"/>
                </a:rPr>
                <a:t>𝒒</a:t>
              </a:r>
              <a:r>
                <a:rPr lang="ru-RU" sz="1000" b="1" i="0">
                  <a:latin typeface="Cambria Math" panose="02040503050406030204" pitchFamily="18" charset="0"/>
                </a:rPr>
                <a:t>_(〖</a:t>
              </a:r>
              <a:r>
                <a:rPr lang="ro-MD" sz="1000" b="1" i="0">
                  <a:latin typeface="Cambria Math" panose="02040503050406030204" pitchFamily="18" charset="0"/>
                </a:rPr>
                <a:t>𝒓.𝒓𝒖𝒍𝒎</a:t>
              </a:r>
              <a:r>
                <a:rPr lang="en-GB" sz="1000" b="1" i="0">
                  <a:latin typeface="Cambria Math" panose="02040503050406030204" pitchFamily="18" charset="0"/>
                </a:rPr>
                <a:t>.</a:t>
              </a:r>
              <a:r>
                <a:rPr lang="ru-RU" sz="1000" b="1" i="0">
                  <a:latin typeface="Cambria Math" panose="02040503050406030204" pitchFamily="18" charset="0"/>
                </a:rPr>
                <a:t>〗_</a:t>
              </a:r>
              <a:r>
                <a:rPr lang="ro-MD" sz="1000" b="1" i="0">
                  <a:latin typeface="Cambria Math" panose="02040503050406030204" pitchFamily="18" charset="0"/>
                </a:rPr>
                <a:t> </a:t>
              </a:r>
              <a:r>
                <a:rPr lang="ru-RU" sz="1000" b="1" i="0">
                  <a:latin typeface="Cambria Math" panose="02040503050406030204" pitchFamily="18" charset="0"/>
                </a:rPr>
                <a:t>)</a:t>
              </a:r>
              <a:endParaRPr lang="ru-RU" sz="1000" b="1"/>
            </a:p>
          </xdr:txBody>
        </xdr:sp>
      </mc:Fallback>
    </mc:AlternateContent>
    <xdr:clientData/>
  </xdr:oneCellAnchor>
  <xdr:oneCellAnchor>
    <xdr:from>
      <xdr:col>3</xdr:col>
      <xdr:colOff>177800</xdr:colOff>
      <xdr:row>764</xdr:row>
      <xdr:rowOff>88900</xdr:rowOff>
    </xdr:from>
    <xdr:ext cx="831850" cy="228600"/>
    <mc:AlternateContent xmlns:mc="http://schemas.openxmlformats.org/markup-compatibility/2006" xmlns:a14="http://schemas.microsoft.com/office/drawing/2010/main">
      <mc:Choice Requires="a14">
        <xdr:sp macro="" textlink="">
          <xdr:nvSpPr>
            <xdr:cNvPr id="66" name="TextBox 65"/>
            <xdr:cNvSpPr txBox="1"/>
          </xdr:nvSpPr>
          <xdr:spPr>
            <a:xfrm rot="10800000" flipV="1">
              <a:off x="1663700" y="158457900"/>
              <a:ext cx="8318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𝒆𝒕𝒂𝒏</m:t>
                            </m:r>
                            <m:r>
                              <a:rPr lang="ro-MD" sz="1100" b="1" i="1">
                                <a:latin typeface="Cambria Math" panose="02040503050406030204" pitchFamily="18" charset="0"/>
                              </a:rPr>
                              <m:t>ș.</m:t>
                            </m:r>
                            <m:r>
                              <a:rPr lang="ro-MD" sz="1100" b="1" i="1">
                                <a:latin typeface="Cambria Math" panose="02040503050406030204" pitchFamily="18" charset="0"/>
                              </a:rPr>
                              <m:t>𝒑𝒐𝒎𝒑𝒆</m:t>
                            </m:r>
                          </m:e>
                          <m:sub/>
                        </m:sSub>
                      </m:sub>
                    </m:sSub>
                  </m:oMath>
                </m:oMathPara>
              </a14:m>
              <a:endParaRPr lang="ru-RU" sz="1100" b="1"/>
            </a:p>
          </xdr:txBody>
        </xdr:sp>
      </mc:Choice>
      <mc:Fallback xmlns="">
        <xdr:sp macro="" textlink="">
          <xdr:nvSpPr>
            <xdr:cNvPr id="66" name="TextBox 65"/>
            <xdr:cNvSpPr txBox="1"/>
          </xdr:nvSpPr>
          <xdr:spPr>
            <a:xfrm rot="10800000" flipV="1">
              <a:off x="1663700" y="158457900"/>
              <a:ext cx="8318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𝒆𝒕𝒂𝒏ș.𝒑𝒐𝒎𝒑𝒆</a:t>
              </a:r>
              <a:r>
                <a:rPr lang="ru-RU" sz="1100" b="1" i="0">
                  <a:latin typeface="Cambria Math" panose="02040503050406030204" pitchFamily="18" charset="0"/>
                </a:rPr>
                <a:t>〗_</a:t>
              </a:r>
              <a:r>
                <a:rPr lang="ro-MD" sz="1100" b="1" i="0">
                  <a:latin typeface="Cambria Math" panose="02040503050406030204" pitchFamily="18" charset="0"/>
                </a:rPr>
                <a:t> </a:t>
              </a:r>
              <a:r>
                <a:rPr lang="ru-RU" sz="1100" b="1" i="0">
                  <a:latin typeface="Cambria Math" panose="02040503050406030204" pitchFamily="18" charset="0"/>
                </a:rPr>
                <a:t>)</a:t>
              </a:r>
              <a:endParaRPr lang="ru-RU" sz="1100" b="1"/>
            </a:p>
          </xdr:txBody>
        </xdr:sp>
      </mc:Fallback>
    </mc:AlternateContent>
    <xdr:clientData/>
  </xdr:oneCellAnchor>
  <xdr:oneCellAnchor>
    <xdr:from>
      <xdr:col>5</xdr:col>
      <xdr:colOff>0</xdr:colOff>
      <xdr:row>757</xdr:row>
      <xdr:rowOff>165100</xdr:rowOff>
    </xdr:from>
    <xdr:ext cx="635000" cy="260350"/>
    <mc:AlternateContent xmlns:mc="http://schemas.openxmlformats.org/markup-compatibility/2006" xmlns:a14="http://schemas.microsoft.com/office/drawing/2010/main">
      <mc:Choice Requires="a14">
        <xdr:sp macro="" textlink="">
          <xdr:nvSpPr>
            <xdr:cNvPr id="67" name="TextBox 66"/>
            <xdr:cNvSpPr txBox="1"/>
          </xdr:nvSpPr>
          <xdr:spPr>
            <a:xfrm>
              <a:off x="2870200" y="15690850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e>
                          <m:e/>
                        </m:eqArr>
                      </m:sub>
                    </m:sSub>
                  </m:oMath>
                </m:oMathPara>
              </a14:m>
              <a:endParaRPr lang="ru-RU" sz="1100"/>
            </a:p>
          </xdr:txBody>
        </xdr:sp>
      </mc:Choice>
      <mc:Fallback xmlns="">
        <xdr:sp macro="" textlink="">
          <xdr:nvSpPr>
            <xdr:cNvPr id="67" name="TextBox 66"/>
            <xdr:cNvSpPr txBox="1"/>
          </xdr:nvSpPr>
          <xdr:spPr>
            <a:xfrm>
              <a:off x="2870200" y="15690850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endParaRPr lang="ru-RU" sz="1100"/>
            </a:p>
          </xdr:txBody>
        </xdr:sp>
      </mc:Fallback>
    </mc:AlternateContent>
    <xdr:clientData/>
  </xdr:oneCellAnchor>
  <xdr:oneCellAnchor>
    <xdr:from>
      <xdr:col>5</xdr:col>
      <xdr:colOff>0</xdr:colOff>
      <xdr:row>764</xdr:row>
      <xdr:rowOff>114300</xdr:rowOff>
    </xdr:from>
    <xdr:ext cx="635000" cy="260350"/>
    <mc:AlternateContent xmlns:mc="http://schemas.openxmlformats.org/markup-compatibility/2006" xmlns:a14="http://schemas.microsoft.com/office/drawing/2010/main">
      <mc:Choice Requires="a14">
        <xdr:sp macro="" textlink="">
          <xdr:nvSpPr>
            <xdr:cNvPr id="68" name="TextBox 67"/>
            <xdr:cNvSpPr txBox="1"/>
          </xdr:nvSpPr>
          <xdr:spPr>
            <a:xfrm>
              <a:off x="2870200" y="15848330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eqArr>
                          <m:eqArrPr>
                            <m:ctrlPr>
                              <a:rPr lang="ru-RU" sz="1100" b="1" i="1">
                                <a:latin typeface="Cambria Math" panose="02040503050406030204" pitchFamily="18" charset="0"/>
                              </a:rPr>
                            </m:ctrlPr>
                          </m:eqArrPr>
                          <m:e>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e>
                          <m:e/>
                        </m:eqArr>
                      </m:sub>
                    </m:sSub>
                  </m:oMath>
                </m:oMathPara>
              </a14:m>
              <a:endParaRPr lang="ru-RU" sz="1100"/>
            </a:p>
          </xdr:txBody>
        </xdr:sp>
      </mc:Choice>
      <mc:Fallback xmlns="">
        <xdr:sp macro="" textlink="">
          <xdr:nvSpPr>
            <xdr:cNvPr id="68" name="TextBox 67"/>
            <xdr:cNvSpPr txBox="1"/>
          </xdr:nvSpPr>
          <xdr:spPr>
            <a:xfrm>
              <a:off x="2870200" y="158483300"/>
              <a:ext cx="635000" cy="26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endParaRPr lang="ru-RU" sz="1100"/>
            </a:p>
          </xdr:txBody>
        </xdr:sp>
      </mc:Fallback>
    </mc:AlternateContent>
    <xdr:clientData/>
  </xdr:oneCellAnchor>
  <xdr:oneCellAnchor>
    <xdr:from>
      <xdr:col>1</xdr:col>
      <xdr:colOff>50800</xdr:colOff>
      <xdr:row>772</xdr:row>
      <xdr:rowOff>196850</xdr:rowOff>
    </xdr:from>
    <xdr:ext cx="1028700" cy="222636"/>
    <mc:AlternateContent xmlns:mc="http://schemas.openxmlformats.org/markup-compatibility/2006" xmlns:a14="http://schemas.microsoft.com/office/drawing/2010/main">
      <mc:Choice Requires="a14">
        <xdr:sp macro="" textlink="">
          <xdr:nvSpPr>
            <xdr:cNvPr id="69" name="TextBox 68"/>
            <xdr:cNvSpPr txBox="1"/>
          </xdr:nvSpPr>
          <xdr:spPr>
            <a:xfrm>
              <a:off x="660400" y="16035655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r>
                          <a:rPr lang="ro-MD" sz="1100" b="1" i="1">
                            <a:latin typeface="Cambria Math" panose="02040503050406030204" pitchFamily="18" charset="0"/>
                          </a:rPr>
                          <m:t>𝒓</m:t>
                        </m:r>
                        <m:r>
                          <a:rPr lang="ro-MD" sz="1100" b="1" i="1">
                            <a:latin typeface="Cambria Math" panose="02040503050406030204" pitchFamily="18" charset="0"/>
                          </a:rPr>
                          <m:t>.</m:t>
                        </m:r>
                        <m:r>
                          <a:rPr lang="ro-MD" sz="1100" b="1" i="1">
                            <a:latin typeface="Cambria Math" panose="02040503050406030204" pitchFamily="18" charset="0"/>
                          </a:rPr>
                          <m:t>𝒓𝒖𝒍𝒎</m:t>
                        </m:r>
                        <m:r>
                          <a:rPr lang="ro-MD" sz="1100" b="1" i="1">
                            <a:latin typeface="Cambria Math" panose="02040503050406030204" pitchFamily="18" charset="0"/>
                          </a:rPr>
                          <m:t>.</m:t>
                        </m:r>
                      </m:sub>
                    </m:sSub>
                  </m:oMath>
                </m:oMathPara>
              </a14:m>
              <a:endParaRPr lang="ru-RU" sz="1100" b="1"/>
            </a:p>
          </xdr:txBody>
        </xdr:sp>
      </mc:Choice>
      <mc:Fallback xmlns="">
        <xdr:sp macro="" textlink="">
          <xdr:nvSpPr>
            <xdr:cNvPr id="69" name="TextBox 68"/>
            <xdr:cNvSpPr txBox="1"/>
          </xdr:nvSpPr>
          <xdr:spPr>
            <a:xfrm>
              <a:off x="660400" y="160356550"/>
              <a:ext cx="10287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𝒓.𝒓𝒖𝒍𝒎.</a:t>
              </a:r>
              <a:r>
                <a:rPr lang="ru-RU" sz="1100" b="1" i="0">
                  <a:latin typeface="Cambria Math" panose="02040503050406030204" pitchFamily="18" charset="0"/>
                </a:rPr>
                <a:t>)</a:t>
              </a:r>
              <a:endParaRPr lang="ru-RU" sz="1100" b="1"/>
            </a:p>
          </xdr:txBody>
        </xdr:sp>
      </mc:Fallback>
    </mc:AlternateContent>
    <xdr:clientData/>
  </xdr:oneCellAnchor>
  <xdr:oneCellAnchor>
    <xdr:from>
      <xdr:col>1</xdr:col>
      <xdr:colOff>69850</xdr:colOff>
      <xdr:row>774</xdr:row>
      <xdr:rowOff>0</xdr:rowOff>
    </xdr:from>
    <xdr:ext cx="736600" cy="222636"/>
    <mc:AlternateContent xmlns:mc="http://schemas.openxmlformats.org/markup-compatibility/2006" xmlns:a14="http://schemas.microsoft.com/office/drawing/2010/main">
      <mc:Choice Requires="a14">
        <xdr:sp macro="" textlink="">
          <xdr:nvSpPr>
            <xdr:cNvPr id="70" name="TextBox 69"/>
            <xdr:cNvSpPr txBox="1"/>
          </xdr:nvSpPr>
          <xdr:spPr>
            <a:xfrm>
              <a:off x="679450" y="160566100"/>
              <a:ext cx="736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b="1" i="1">
                            <a:latin typeface="Cambria Math" panose="02040503050406030204" pitchFamily="18" charset="0"/>
                          </a:rPr>
                        </m:ctrlPr>
                      </m:sSubPr>
                      <m:e>
                        <m:r>
                          <a:rPr lang="ro-MD" sz="1100" b="1" i="1">
                            <a:latin typeface="Cambria Math" panose="02040503050406030204" pitchFamily="18" charset="0"/>
                          </a:rPr>
                          <m:t>𝒒</m:t>
                        </m:r>
                      </m:e>
                      <m:sub>
                        <m:eqArr>
                          <m:eqArrPr>
                            <m:ctrlPr>
                              <a:rPr lang="ro-MD" sz="1100" b="1" i="1">
                                <a:latin typeface="Cambria Math" panose="02040503050406030204" pitchFamily="18" charset="0"/>
                              </a:rPr>
                            </m:ctrlPr>
                          </m:eqArrPr>
                          <m:e>
                            <m:r>
                              <a:rPr lang="ro-MD" sz="1100" b="1" i="1">
                                <a:latin typeface="Cambria Math" panose="02040503050406030204" pitchFamily="18" charset="0"/>
                              </a:rPr>
                              <m:t>𝒆𝒕𝒂𝒏</m:t>
                            </m:r>
                            <m:r>
                              <a:rPr lang="ro-MD" sz="1100" b="1" i="1">
                                <a:latin typeface="Cambria Math" panose="02040503050406030204" pitchFamily="18" charset="0"/>
                              </a:rPr>
                              <m:t>ș.</m:t>
                            </m:r>
                            <m:r>
                              <a:rPr lang="ro-MD" sz="1100" b="1" i="1">
                                <a:latin typeface="Cambria Math" panose="02040503050406030204" pitchFamily="18" charset="0"/>
                              </a:rPr>
                              <m:t>𝒑𝒐𝒎𝒑𝒆</m:t>
                            </m:r>
                          </m:e>
                          <m:e/>
                        </m:eqArr>
                      </m:sub>
                    </m:sSub>
                  </m:oMath>
                </m:oMathPara>
              </a14:m>
              <a:endParaRPr lang="ru-RU" sz="1100" b="1"/>
            </a:p>
          </xdr:txBody>
        </xdr:sp>
      </mc:Choice>
      <mc:Fallback xmlns="">
        <xdr:sp macro="" textlink="">
          <xdr:nvSpPr>
            <xdr:cNvPr id="70" name="TextBox 69"/>
            <xdr:cNvSpPr txBox="1"/>
          </xdr:nvSpPr>
          <xdr:spPr>
            <a:xfrm>
              <a:off x="679450" y="160566100"/>
              <a:ext cx="736600" cy="22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𝒒</a:t>
              </a:r>
              <a:r>
                <a:rPr lang="ru-RU" sz="1100" b="1" i="0">
                  <a:latin typeface="Cambria Math" panose="02040503050406030204" pitchFamily="18" charset="0"/>
                </a:rPr>
                <a:t>_</a:t>
              </a:r>
              <a:r>
                <a:rPr lang="ro-MD" sz="1100" b="1" i="0">
                  <a:latin typeface="Cambria Math" panose="02040503050406030204" pitchFamily="18" charset="0"/>
                </a:rPr>
                <a:t>█(𝒆𝒕𝒂𝒏ș.𝒑𝒐𝒎𝒑𝒆@)</a:t>
              </a:r>
              <a:endParaRPr lang="ru-RU" sz="1100" b="1"/>
            </a:p>
          </xdr:txBody>
        </xdr:sp>
      </mc:Fallback>
    </mc:AlternateContent>
    <xdr:clientData/>
  </xdr:oneCellAnchor>
  <xdr:oneCellAnchor>
    <xdr:from>
      <xdr:col>1</xdr:col>
      <xdr:colOff>12700</xdr:colOff>
      <xdr:row>774</xdr:row>
      <xdr:rowOff>196850</xdr:rowOff>
    </xdr:from>
    <xdr:ext cx="406400" cy="228600"/>
    <mc:AlternateContent xmlns:mc="http://schemas.openxmlformats.org/markup-compatibility/2006" xmlns:a14="http://schemas.microsoft.com/office/drawing/2010/main">
      <mc:Choice Requires="a14">
        <xdr:sp macro="" textlink="">
          <xdr:nvSpPr>
            <xdr:cNvPr id="71" name="TextBox 70"/>
            <xdr:cNvSpPr txBox="1"/>
          </xdr:nvSpPr>
          <xdr:spPr>
            <a:xfrm>
              <a:off x="622300" y="16076295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ru-RU" sz="1100" i="1">
                            <a:latin typeface="Cambria Math" panose="02040503050406030204" pitchFamily="18" charset="0"/>
                          </a:rPr>
                        </m:ctrlPr>
                      </m:sSubPr>
                      <m:e>
                        <m:r>
                          <a:rPr lang="ro-MD" sz="1100" b="1" i="1">
                            <a:latin typeface="Cambria Math" panose="02040503050406030204" pitchFamily="18" charset="0"/>
                          </a:rPr>
                          <m:t>𝒕</m:t>
                        </m:r>
                      </m:e>
                      <m:sub>
                        <m:sSub>
                          <m:sSubPr>
                            <m:ctrlPr>
                              <a:rPr lang="ru-RU" sz="1100" b="1" i="1">
                                <a:latin typeface="Cambria Math" panose="02040503050406030204" pitchFamily="18" charset="0"/>
                              </a:rPr>
                            </m:ctrlPr>
                          </m:sSubPr>
                          <m:e>
                            <m:r>
                              <a:rPr lang="ro-MD" sz="1100" b="1" i="1">
                                <a:latin typeface="Cambria Math" panose="02040503050406030204" pitchFamily="18" charset="0"/>
                              </a:rPr>
                              <m:t>𝒇</m:t>
                            </m:r>
                          </m:e>
                          <m:sub/>
                        </m:sSub>
                      </m:sub>
                    </m:sSub>
                  </m:oMath>
                </m:oMathPara>
              </a14:m>
              <a:endParaRPr lang="ru-RU" sz="1100"/>
            </a:p>
          </xdr:txBody>
        </xdr:sp>
      </mc:Choice>
      <mc:Fallback xmlns="">
        <xdr:sp macro="" textlink="">
          <xdr:nvSpPr>
            <xdr:cNvPr id="71" name="TextBox 70"/>
            <xdr:cNvSpPr txBox="1"/>
          </xdr:nvSpPr>
          <xdr:spPr>
            <a:xfrm>
              <a:off x="622300" y="160762950"/>
              <a:ext cx="406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ro-MD" sz="1100" b="1" i="0">
                  <a:latin typeface="Cambria Math" panose="02040503050406030204" pitchFamily="18" charset="0"/>
                </a:rPr>
                <a:t>𝒕</a:t>
              </a:r>
              <a:r>
                <a:rPr lang="ru-RU" sz="1100" b="1" i="0">
                  <a:latin typeface="Cambria Math" panose="02040503050406030204" pitchFamily="18" charset="0"/>
                </a:rPr>
                <a:t>_(</a:t>
              </a:r>
              <a:r>
                <a:rPr lang="ro-MD" sz="1100" b="1" i="0">
                  <a:latin typeface="Cambria Math" panose="02040503050406030204" pitchFamily="18" charset="0"/>
                </a:rPr>
                <a:t>𝒇</a:t>
              </a:r>
              <a:r>
                <a:rPr lang="ru-RU" sz="1100" b="1" i="0">
                  <a:latin typeface="Cambria Math" panose="02040503050406030204" pitchFamily="18" charset="0"/>
                </a:rPr>
                <a:t>_</a:t>
              </a:r>
              <a:r>
                <a:rPr lang="ro-MD" sz="1100" b="1" i="0">
                  <a:latin typeface="Cambria Math" panose="02040503050406030204" pitchFamily="18" charset="0"/>
                </a:rPr>
                <a:t> </a:t>
              </a:r>
              <a:r>
                <a:rPr lang="ru-RU" sz="1100" b="1" i="0">
                  <a:latin typeface="Cambria Math" panose="02040503050406030204" pitchFamily="18" charset="0"/>
                </a:rPr>
                <a:t>)</a:t>
              </a:r>
              <a:endParaRPr lang="ru-RU"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8"/>
  <sheetViews>
    <sheetView zoomScale="80" zoomScaleNormal="80" workbookViewId="0">
      <selection activeCell="B51" sqref="B51"/>
    </sheetView>
  </sheetViews>
  <sheetFormatPr defaultRowHeight="15" x14ac:dyDescent="0.25"/>
  <cols>
    <col min="2" max="2" width="64.42578125" customWidth="1"/>
    <col min="3" max="3" width="13.140625" customWidth="1"/>
    <col min="4" max="4" width="19.5703125" customWidth="1"/>
    <col min="5" max="5" width="18.42578125" customWidth="1"/>
  </cols>
  <sheetData>
    <row r="3" spans="1:11" ht="15.75" x14ac:dyDescent="0.25">
      <c r="A3" s="270" t="s">
        <v>476</v>
      </c>
      <c r="B3" s="270"/>
      <c r="C3" s="270"/>
      <c r="D3" s="270"/>
      <c r="E3" s="270"/>
      <c r="F3" s="222"/>
      <c r="G3" s="222"/>
      <c r="H3" s="222"/>
      <c r="I3" s="222"/>
      <c r="J3" s="222"/>
      <c r="K3" s="222"/>
    </row>
    <row r="4" spans="1:11" ht="15.75" x14ac:dyDescent="0.25">
      <c r="A4" s="270" t="s">
        <v>477</v>
      </c>
      <c r="B4" s="270"/>
      <c r="C4" s="270"/>
      <c r="D4" s="270"/>
      <c r="E4" s="270"/>
      <c r="F4" s="222"/>
      <c r="G4" s="222"/>
      <c r="H4" s="222"/>
      <c r="I4" s="222"/>
      <c r="J4" s="222"/>
      <c r="K4" s="222"/>
    </row>
    <row r="5" spans="1:11" ht="37.5" customHeight="1" x14ac:dyDescent="0.25">
      <c r="A5" s="271" t="s">
        <v>478</v>
      </c>
      <c r="B5" s="271"/>
      <c r="C5" s="271"/>
      <c r="D5" s="271"/>
      <c r="E5" s="271"/>
      <c r="F5" s="260"/>
      <c r="G5" s="260"/>
      <c r="H5" s="260"/>
      <c r="I5" s="260"/>
      <c r="J5" s="260"/>
      <c r="K5" s="260"/>
    </row>
    <row r="6" spans="1:11" ht="15.75" x14ac:dyDescent="0.25">
      <c r="A6" s="258"/>
      <c r="B6" s="258"/>
      <c r="C6" s="258"/>
      <c r="D6" s="258"/>
      <c r="E6" s="258"/>
      <c r="F6" s="258"/>
      <c r="G6" s="258"/>
      <c r="H6" s="258"/>
      <c r="I6" s="258"/>
      <c r="J6" s="258"/>
      <c r="K6" s="258"/>
    </row>
    <row r="7" spans="1:11" ht="30" x14ac:dyDescent="0.25">
      <c r="A7" s="247" t="s">
        <v>105</v>
      </c>
      <c r="B7" s="108" t="s">
        <v>106</v>
      </c>
      <c r="C7" s="108" t="s">
        <v>107</v>
      </c>
      <c r="D7" s="108" t="s">
        <v>707</v>
      </c>
      <c r="E7" s="108" t="s">
        <v>475</v>
      </c>
    </row>
    <row r="8" spans="1:11" x14ac:dyDescent="0.25">
      <c r="A8" s="39">
        <v>1</v>
      </c>
      <c r="B8" s="39">
        <v>2</v>
      </c>
      <c r="C8" s="39">
        <v>3</v>
      </c>
      <c r="D8" s="39">
        <v>4</v>
      </c>
      <c r="E8" s="55">
        <v>5</v>
      </c>
    </row>
    <row r="9" spans="1:11" x14ac:dyDescent="0.25">
      <c r="A9" s="267" t="s">
        <v>120</v>
      </c>
      <c r="B9" s="268"/>
      <c r="C9" s="268"/>
      <c r="D9" s="268"/>
      <c r="E9" s="269"/>
    </row>
    <row r="10" spans="1:11" ht="17.25" x14ac:dyDescent="0.25">
      <c r="A10" s="2" t="s">
        <v>102</v>
      </c>
      <c r="B10" s="42" t="s">
        <v>462</v>
      </c>
      <c r="C10" s="2" t="s">
        <v>108</v>
      </c>
      <c r="D10" s="43">
        <f>D11+D12+D13+D14+D15+D16+D17+D18</f>
        <v>0</v>
      </c>
      <c r="E10" s="2" t="e">
        <f>D10*100/D49</f>
        <v>#DIV/0!</v>
      </c>
    </row>
    <row r="11" spans="1:11" ht="17.25" x14ac:dyDescent="0.25">
      <c r="A11" s="2"/>
      <c r="B11" s="2" t="s">
        <v>463</v>
      </c>
      <c r="C11" s="2" t="s">
        <v>108</v>
      </c>
      <c r="D11" s="25">
        <f>Calculul!F116</f>
        <v>0</v>
      </c>
      <c r="E11" s="2"/>
    </row>
    <row r="12" spans="1:11" ht="17.25" x14ac:dyDescent="0.25">
      <c r="A12" s="2"/>
      <c r="B12" s="2" t="s">
        <v>464</v>
      </c>
      <c r="C12" s="2" t="s">
        <v>108</v>
      </c>
      <c r="D12" s="25">
        <f>Calculul!G116</f>
        <v>0</v>
      </c>
      <c r="E12" s="2"/>
    </row>
    <row r="13" spans="1:11" ht="17.25" x14ac:dyDescent="0.25">
      <c r="A13" s="2"/>
      <c r="B13" s="2" t="s">
        <v>748</v>
      </c>
      <c r="C13" s="2" t="s">
        <v>108</v>
      </c>
      <c r="D13" s="25">
        <f>Calculul!H133</f>
        <v>0</v>
      </c>
      <c r="E13" s="2"/>
    </row>
    <row r="14" spans="1:11" ht="17.25" x14ac:dyDescent="0.25">
      <c r="A14" s="2"/>
      <c r="B14" s="2" t="s">
        <v>747</v>
      </c>
      <c r="C14" s="2" t="s">
        <v>108</v>
      </c>
      <c r="D14" s="25">
        <f>Calculul!H140</f>
        <v>0</v>
      </c>
      <c r="E14" s="2"/>
    </row>
    <row r="15" spans="1:11" ht="17.25" x14ac:dyDescent="0.25">
      <c r="A15" s="2"/>
      <c r="B15" s="2" t="s">
        <v>715</v>
      </c>
      <c r="C15" s="2" t="s">
        <v>108</v>
      </c>
      <c r="D15" s="25">
        <f>Calculul!J180</f>
        <v>0</v>
      </c>
      <c r="E15" s="2"/>
    </row>
    <row r="16" spans="1:11" ht="17.25" x14ac:dyDescent="0.25">
      <c r="A16" s="2"/>
      <c r="B16" s="2" t="s">
        <v>749</v>
      </c>
      <c r="C16" s="2" t="s">
        <v>109</v>
      </c>
      <c r="D16" s="25">
        <f>Calculul!J235</f>
        <v>0</v>
      </c>
      <c r="E16" s="2"/>
    </row>
    <row r="17" spans="1:7" ht="17.25" x14ac:dyDescent="0.25">
      <c r="A17" s="2"/>
      <c r="B17" s="2" t="s">
        <v>716</v>
      </c>
      <c r="C17" s="2" t="s">
        <v>108</v>
      </c>
      <c r="D17" s="25">
        <f>Calculul!L265</f>
        <v>0</v>
      </c>
      <c r="E17" s="2"/>
    </row>
    <row r="18" spans="1:7" ht="30" x14ac:dyDescent="0.25">
      <c r="A18" s="2"/>
      <c r="B18" s="121" t="s">
        <v>746</v>
      </c>
      <c r="C18" s="82" t="s">
        <v>108</v>
      </c>
      <c r="D18" s="250">
        <f>Calculul!J284</f>
        <v>0</v>
      </c>
      <c r="E18" s="2"/>
    </row>
    <row r="19" spans="1:7" ht="17.25" x14ac:dyDescent="0.25">
      <c r="A19" s="2" t="s">
        <v>454</v>
      </c>
      <c r="B19" s="42" t="s">
        <v>465</v>
      </c>
      <c r="C19" s="2" t="s">
        <v>108</v>
      </c>
      <c r="D19" s="43">
        <f>D20+D21+D22+D23+D24+D25+D26+D27</f>
        <v>0</v>
      </c>
      <c r="E19" s="2" t="e">
        <f>D19*100/D49</f>
        <v>#DIV/0!</v>
      </c>
    </row>
    <row r="20" spans="1:7" ht="17.25" x14ac:dyDescent="0.25">
      <c r="A20" s="2"/>
      <c r="B20" s="2" t="s">
        <v>466</v>
      </c>
      <c r="C20" s="2" t="s">
        <v>108</v>
      </c>
      <c r="D20" s="25">
        <f>Calculul!D291</f>
        <v>0</v>
      </c>
      <c r="E20" s="2"/>
    </row>
    <row r="21" spans="1:7" ht="17.25" x14ac:dyDescent="0.25">
      <c r="A21" s="2"/>
      <c r="B21" s="2" t="s">
        <v>467</v>
      </c>
      <c r="C21" s="2" t="s">
        <v>109</v>
      </c>
      <c r="D21" s="25">
        <f>Calculul!E291</f>
        <v>0</v>
      </c>
      <c r="E21" s="2"/>
      <c r="G21" s="120"/>
    </row>
    <row r="22" spans="1:7" ht="17.25" x14ac:dyDescent="0.25">
      <c r="A22" s="2"/>
      <c r="B22" s="2" t="s">
        <v>468</v>
      </c>
      <c r="C22" s="2" t="s">
        <v>108</v>
      </c>
      <c r="D22" s="25">
        <f>Calculul!H364</f>
        <v>0</v>
      </c>
      <c r="E22" s="2"/>
    </row>
    <row r="23" spans="1:7" ht="17.25" x14ac:dyDescent="0.25">
      <c r="A23" s="2"/>
      <c r="B23" s="2" t="s">
        <v>717</v>
      </c>
      <c r="C23" s="2" t="s">
        <v>108</v>
      </c>
      <c r="D23" s="25">
        <f>Calculul!H371</f>
        <v>0</v>
      </c>
      <c r="E23" s="2"/>
    </row>
    <row r="24" spans="1:7" ht="17.25" x14ac:dyDescent="0.25">
      <c r="A24" s="2"/>
      <c r="B24" s="2" t="s">
        <v>718</v>
      </c>
      <c r="C24" s="2" t="s">
        <v>108</v>
      </c>
      <c r="D24" s="25">
        <f>Calculul!L401</f>
        <v>0</v>
      </c>
      <c r="E24" s="2"/>
    </row>
    <row r="25" spans="1:7" ht="17.25" x14ac:dyDescent="0.25">
      <c r="A25" s="2"/>
      <c r="B25" s="2" t="s">
        <v>719</v>
      </c>
      <c r="C25" s="2" t="s">
        <v>108</v>
      </c>
      <c r="D25" s="25">
        <f>Calculul!H291</f>
        <v>0</v>
      </c>
      <c r="E25" s="2"/>
    </row>
    <row r="26" spans="1:7" ht="17.25" x14ac:dyDescent="0.25">
      <c r="A26" s="2"/>
      <c r="B26" s="2" t="s">
        <v>720</v>
      </c>
      <c r="C26" s="2" t="s">
        <v>108</v>
      </c>
      <c r="D26" s="25">
        <f>Calculul!I291</f>
        <v>0</v>
      </c>
      <c r="E26" s="2"/>
    </row>
    <row r="27" spans="1:7" ht="17.25" x14ac:dyDescent="0.25">
      <c r="A27" s="2"/>
      <c r="B27" s="2" t="s">
        <v>721</v>
      </c>
      <c r="C27" s="2" t="s">
        <v>108</v>
      </c>
      <c r="D27" s="25">
        <f>Calculul!J291</f>
        <v>0</v>
      </c>
      <c r="E27" s="2"/>
    </row>
    <row r="28" spans="1:7" ht="17.25" x14ac:dyDescent="0.25">
      <c r="A28" s="2" t="s">
        <v>104</v>
      </c>
      <c r="B28" s="42" t="s">
        <v>469</v>
      </c>
      <c r="C28" s="2" t="s">
        <v>108</v>
      </c>
      <c r="D28" s="43">
        <f>D29+D30+D31+D32+D33+D34</f>
        <v>0</v>
      </c>
      <c r="E28" s="2" t="e">
        <f>D28*100/D49</f>
        <v>#DIV/0!</v>
      </c>
    </row>
    <row r="29" spans="1:7" ht="17.25" x14ac:dyDescent="0.25">
      <c r="A29" s="2"/>
      <c r="B29" s="21" t="s">
        <v>451</v>
      </c>
      <c r="C29" s="2" t="s">
        <v>108</v>
      </c>
      <c r="D29" s="25">
        <f>Calculul!E489</f>
        <v>0</v>
      </c>
      <c r="E29" s="2"/>
    </row>
    <row r="30" spans="1:7" ht="17.25" x14ac:dyDescent="0.25">
      <c r="A30" s="2"/>
      <c r="B30" s="21" t="s">
        <v>452</v>
      </c>
      <c r="C30" s="2" t="s">
        <v>109</v>
      </c>
      <c r="D30" s="25">
        <f>Calculul!F489</f>
        <v>0</v>
      </c>
      <c r="E30" s="2"/>
    </row>
    <row r="31" spans="1:7" ht="17.25" x14ac:dyDescent="0.25">
      <c r="A31" s="2"/>
      <c r="B31" s="21" t="s">
        <v>453</v>
      </c>
      <c r="C31" s="2" t="s">
        <v>108</v>
      </c>
      <c r="D31" s="25">
        <f>Calculul!H489</f>
        <v>0</v>
      </c>
      <c r="E31" s="2"/>
    </row>
    <row r="32" spans="1:7" ht="17.25" x14ac:dyDescent="0.25">
      <c r="A32" s="2"/>
      <c r="B32" s="21" t="s">
        <v>750</v>
      </c>
      <c r="C32" s="2" t="s">
        <v>108</v>
      </c>
      <c r="D32" s="25">
        <f>Calculul!G489</f>
        <v>0</v>
      </c>
      <c r="E32" s="2"/>
    </row>
    <row r="33" spans="1:5" ht="17.25" x14ac:dyDescent="0.25">
      <c r="A33" s="2"/>
      <c r="B33" s="2" t="s">
        <v>722</v>
      </c>
      <c r="C33" s="2" t="s">
        <v>108</v>
      </c>
      <c r="D33" s="25">
        <f>Calculul!H625</f>
        <v>0</v>
      </c>
      <c r="E33" s="2"/>
    </row>
    <row r="34" spans="1:5" ht="17.25" x14ac:dyDescent="0.25">
      <c r="A34" s="2"/>
      <c r="B34" s="2" t="s">
        <v>752</v>
      </c>
      <c r="C34" s="2" t="s">
        <v>108</v>
      </c>
      <c r="D34" s="25">
        <f>Calculul!H632</f>
        <v>0</v>
      </c>
      <c r="E34" s="2"/>
    </row>
    <row r="35" spans="1:5" ht="17.25" x14ac:dyDescent="0.25">
      <c r="A35" s="2" t="s">
        <v>115</v>
      </c>
      <c r="B35" s="122" t="s">
        <v>470</v>
      </c>
      <c r="C35" s="2" t="s">
        <v>108</v>
      </c>
      <c r="D35" s="43">
        <f>D36+D37</f>
        <v>0</v>
      </c>
      <c r="E35" s="2" t="e">
        <f>D35*100/D49</f>
        <v>#DIV/0!</v>
      </c>
    </row>
    <row r="36" spans="1:5" ht="17.25" x14ac:dyDescent="0.25">
      <c r="A36" s="2"/>
      <c r="B36" s="21" t="s">
        <v>110</v>
      </c>
      <c r="C36" s="2" t="s">
        <v>108</v>
      </c>
      <c r="D36" s="25">
        <f>Calculul!G637</f>
        <v>0</v>
      </c>
      <c r="E36" s="2"/>
    </row>
    <row r="37" spans="1:5" ht="17.25" x14ac:dyDescent="0.25">
      <c r="A37" s="2"/>
      <c r="B37" s="21" t="s">
        <v>751</v>
      </c>
      <c r="C37" s="2" t="s">
        <v>108</v>
      </c>
      <c r="D37" s="25">
        <f>Calculul!H637</f>
        <v>0</v>
      </c>
      <c r="E37" s="2"/>
    </row>
    <row r="38" spans="1:5" ht="31.5" customHeight="1" x14ac:dyDescent="0.25">
      <c r="A38" s="2" t="s">
        <v>117</v>
      </c>
      <c r="B38" s="41" t="s">
        <v>714</v>
      </c>
      <c r="C38" s="82" t="s">
        <v>108</v>
      </c>
      <c r="D38" s="257">
        <f>Calculul!H679</f>
        <v>0</v>
      </c>
      <c r="E38" s="2"/>
    </row>
    <row r="39" spans="1:5" ht="17.25" x14ac:dyDescent="0.25">
      <c r="A39" s="2" t="s">
        <v>455</v>
      </c>
      <c r="B39" s="122" t="s">
        <v>111</v>
      </c>
      <c r="C39" s="2" t="s">
        <v>108</v>
      </c>
      <c r="D39" s="43">
        <f>Calculul!K689</f>
        <v>0</v>
      </c>
      <c r="E39" s="2" t="e">
        <f>D39*100/D49</f>
        <v>#DIV/0!</v>
      </c>
    </row>
    <row r="40" spans="1:5" ht="17.25" x14ac:dyDescent="0.25">
      <c r="A40" s="44" t="s">
        <v>713</v>
      </c>
      <c r="B40" s="123" t="s">
        <v>471</v>
      </c>
      <c r="C40" s="2" t="s">
        <v>108</v>
      </c>
      <c r="D40" s="43">
        <f>SUM(D41:D47)</f>
        <v>0</v>
      </c>
      <c r="E40" s="2" t="e">
        <f>D40*100/D49</f>
        <v>#DIV/0!</v>
      </c>
    </row>
    <row r="41" spans="1:5" ht="17.25" x14ac:dyDescent="0.25">
      <c r="A41" s="2"/>
      <c r="B41" s="40" t="s">
        <v>122</v>
      </c>
      <c r="C41" s="2" t="s">
        <v>108</v>
      </c>
      <c r="D41" s="25">
        <f>Calculul!F701</f>
        <v>0</v>
      </c>
      <c r="E41" s="2"/>
    </row>
    <row r="42" spans="1:5" ht="17.25" x14ac:dyDescent="0.25">
      <c r="A42" s="2"/>
      <c r="B42" s="40" t="s">
        <v>447</v>
      </c>
      <c r="C42" s="2" t="s">
        <v>108</v>
      </c>
      <c r="D42" s="25">
        <f>Calculul!G701</f>
        <v>0</v>
      </c>
      <c r="E42" s="2"/>
    </row>
    <row r="43" spans="1:5" ht="17.25" x14ac:dyDescent="0.25">
      <c r="A43" s="2"/>
      <c r="B43" s="40" t="s">
        <v>448</v>
      </c>
      <c r="C43" s="2" t="s">
        <v>108</v>
      </c>
      <c r="D43" s="25">
        <f>Calculul!H701</f>
        <v>0</v>
      </c>
      <c r="E43" s="2"/>
    </row>
    <row r="44" spans="1:5" ht="31.5" customHeight="1" x14ac:dyDescent="0.25">
      <c r="A44" s="2"/>
      <c r="B44" s="40" t="s">
        <v>449</v>
      </c>
      <c r="C44" s="82" t="s">
        <v>108</v>
      </c>
      <c r="D44" s="250">
        <f>Calculul!I701</f>
        <v>0</v>
      </c>
      <c r="E44" s="2"/>
    </row>
    <row r="45" spans="1:5" ht="15.75" customHeight="1" x14ac:dyDescent="0.25">
      <c r="A45" s="2"/>
      <c r="B45" s="2" t="s">
        <v>722</v>
      </c>
      <c r="C45" s="2" t="s">
        <v>108</v>
      </c>
      <c r="D45" s="25">
        <f>Calculul!I764</f>
        <v>0</v>
      </c>
      <c r="E45" s="2"/>
    </row>
    <row r="46" spans="1:5" ht="17.25" customHeight="1" x14ac:dyDescent="0.25">
      <c r="A46" s="2"/>
      <c r="B46" s="2" t="s">
        <v>753</v>
      </c>
      <c r="C46" s="2" t="s">
        <v>108</v>
      </c>
      <c r="D46" s="25">
        <f>Calculul!I771</f>
        <v>0</v>
      </c>
      <c r="E46" s="2"/>
    </row>
    <row r="47" spans="1:5" ht="17.25" customHeight="1" x14ac:dyDescent="0.25">
      <c r="A47" s="2"/>
      <c r="B47" s="2" t="s">
        <v>723</v>
      </c>
      <c r="C47" s="2" t="s">
        <v>108</v>
      </c>
      <c r="D47" s="25">
        <f>Calculul!G783</f>
        <v>0</v>
      </c>
      <c r="E47" s="2"/>
    </row>
    <row r="49" spans="1:5" ht="17.25" x14ac:dyDescent="0.25">
      <c r="A49" s="2"/>
      <c r="B49" s="41" t="s">
        <v>112</v>
      </c>
      <c r="C49" s="2" t="s">
        <v>108</v>
      </c>
      <c r="D49" s="43">
        <f>D10+D19+D28+D35+D39+D38+D40</f>
        <v>0</v>
      </c>
      <c r="E49" s="42" t="e">
        <f>D49*100/D58</f>
        <v>#DIV/0!</v>
      </c>
    </row>
    <row r="50" spans="1:5" x14ac:dyDescent="0.25">
      <c r="A50" s="267" t="s">
        <v>121</v>
      </c>
      <c r="B50" s="268"/>
      <c r="C50" s="268"/>
      <c r="D50" s="268"/>
      <c r="E50" s="269"/>
    </row>
    <row r="51" spans="1:5" ht="17.25" x14ac:dyDescent="0.25">
      <c r="A51" s="2" t="s">
        <v>102</v>
      </c>
      <c r="B51" s="124" t="s">
        <v>754</v>
      </c>
      <c r="C51" s="2" t="s">
        <v>108</v>
      </c>
      <c r="D51" s="25">
        <f>Calculul!L870</f>
        <v>0</v>
      </c>
      <c r="E51" s="2" t="e">
        <f>D51*100/D56</f>
        <v>#DIV/0!</v>
      </c>
    </row>
    <row r="52" spans="1:5" ht="17.25" x14ac:dyDescent="0.25">
      <c r="A52" s="2" t="s">
        <v>103</v>
      </c>
      <c r="B52" s="40" t="s">
        <v>113</v>
      </c>
      <c r="C52" s="2" t="s">
        <v>108</v>
      </c>
      <c r="D52" s="25">
        <f>Calculul!L902</f>
        <v>0</v>
      </c>
      <c r="E52" s="2" t="e">
        <f>D52*100/D56</f>
        <v>#DIV/0!</v>
      </c>
    </row>
    <row r="53" spans="1:5" ht="17.25" x14ac:dyDescent="0.25">
      <c r="A53" s="2" t="s">
        <v>104</v>
      </c>
      <c r="B53" s="40" t="s">
        <v>114</v>
      </c>
      <c r="C53" s="2" t="s">
        <v>108</v>
      </c>
      <c r="D53" s="25">
        <f>Calculul!F834</f>
        <v>0</v>
      </c>
      <c r="E53" s="2" t="e">
        <f>D53*100/D56</f>
        <v>#DIV/0!</v>
      </c>
    </row>
    <row r="54" spans="1:5" ht="17.25" x14ac:dyDescent="0.25">
      <c r="A54" s="2" t="s">
        <v>115</v>
      </c>
      <c r="B54" s="40" t="s">
        <v>116</v>
      </c>
      <c r="C54" s="2" t="s">
        <v>108</v>
      </c>
      <c r="D54" s="25">
        <f>Calculul!G834</f>
        <v>0</v>
      </c>
      <c r="E54" s="2" t="e">
        <f>D54*100/D56</f>
        <v>#DIV/0!</v>
      </c>
    </row>
    <row r="55" spans="1:5" ht="32.25" customHeight="1" x14ac:dyDescent="0.25">
      <c r="A55" s="2" t="s">
        <v>117</v>
      </c>
      <c r="B55" s="40" t="s">
        <v>450</v>
      </c>
      <c r="C55" s="82" t="s">
        <v>108</v>
      </c>
      <c r="D55" s="250">
        <f>Calculul!K821+Calculul!K1066</f>
        <v>0</v>
      </c>
      <c r="E55" s="82" t="e">
        <f>D55*100/D56</f>
        <v>#DIV/0!</v>
      </c>
    </row>
    <row r="56" spans="1:5" ht="17.25" x14ac:dyDescent="0.25">
      <c r="A56" s="2"/>
      <c r="B56" s="41" t="s">
        <v>118</v>
      </c>
      <c r="C56" s="2" t="s">
        <v>108</v>
      </c>
      <c r="D56" s="69">
        <f>D51+D52+D53+D54+D55</f>
        <v>0</v>
      </c>
      <c r="E56" s="42" t="e">
        <f>D56*100/D58</f>
        <v>#DIV/0!</v>
      </c>
    </row>
    <row r="57" spans="1:5" x14ac:dyDescent="0.25">
      <c r="A57" s="2"/>
      <c r="B57" s="2"/>
      <c r="C57" s="2"/>
      <c r="D57" s="2"/>
      <c r="E57" s="2"/>
    </row>
    <row r="58" spans="1:5" ht="17.25" x14ac:dyDescent="0.25">
      <c r="A58" s="2"/>
      <c r="B58" s="41" t="s">
        <v>119</v>
      </c>
      <c r="C58" s="2" t="s">
        <v>108</v>
      </c>
      <c r="D58" s="45">
        <f>D56+D49</f>
        <v>0</v>
      </c>
      <c r="E58" s="2"/>
    </row>
  </sheetData>
  <mergeCells count="5">
    <mergeCell ref="A9:E9"/>
    <mergeCell ref="A50:E50"/>
    <mergeCell ref="A3:E3"/>
    <mergeCell ref="A4:E4"/>
    <mergeCell ref="A5:E5"/>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1076"/>
  <sheetViews>
    <sheetView tabSelected="1" topLeftCell="A863" zoomScale="150" zoomScaleNormal="150" workbookViewId="0">
      <selection activeCell="N876" sqref="N876"/>
    </sheetView>
  </sheetViews>
  <sheetFormatPr defaultRowHeight="15" x14ac:dyDescent="0.25"/>
  <cols>
    <col min="2" max="2" width="13.140625" customWidth="1"/>
    <col min="3" max="3" width="10" customWidth="1"/>
    <col min="4" max="4" width="10.7109375" bestFit="1" customWidth="1"/>
    <col min="5" max="5" width="9.5703125" customWidth="1"/>
    <col min="6" max="6" width="11.85546875" customWidth="1"/>
    <col min="7" max="7" width="14.140625" bestFit="1" customWidth="1"/>
    <col min="8" max="8" width="13.5703125" customWidth="1"/>
    <col min="9" max="9" width="10.28515625" customWidth="1"/>
    <col min="10" max="11" width="9.85546875" customWidth="1"/>
    <col min="12" max="12" width="17.28515625" customWidth="1"/>
  </cols>
  <sheetData>
    <row r="4" spans="2:12" ht="15.75" customHeight="1" x14ac:dyDescent="0.25">
      <c r="B4" s="270" t="s">
        <v>476</v>
      </c>
      <c r="C4" s="270"/>
      <c r="D4" s="270"/>
      <c r="E4" s="270"/>
      <c r="F4" s="270"/>
      <c r="G4" s="270"/>
      <c r="H4" s="270"/>
      <c r="I4" s="270"/>
      <c r="J4" s="270"/>
      <c r="K4" s="270"/>
      <c r="L4" s="270"/>
    </row>
    <row r="5" spans="2:12" ht="15.75" customHeight="1" x14ac:dyDescent="0.25">
      <c r="B5" s="270" t="s">
        <v>477</v>
      </c>
      <c r="C5" s="270"/>
      <c r="D5" s="270"/>
      <c r="E5" s="270"/>
      <c r="F5" s="270"/>
      <c r="G5" s="270"/>
      <c r="H5" s="270"/>
      <c r="I5" s="270"/>
      <c r="J5" s="270"/>
      <c r="K5" s="270"/>
      <c r="L5" s="270"/>
    </row>
    <row r="6" spans="2:12" ht="33" customHeight="1" x14ac:dyDescent="0.25">
      <c r="B6" s="271" t="s">
        <v>478</v>
      </c>
      <c r="C6" s="271"/>
      <c r="D6" s="271"/>
      <c r="E6" s="271"/>
      <c r="F6" s="271"/>
      <c r="G6" s="271"/>
      <c r="H6" s="271"/>
      <c r="I6" s="271"/>
      <c r="J6" s="271"/>
      <c r="K6" s="271"/>
      <c r="L6" s="271"/>
    </row>
    <row r="7" spans="2:12" ht="15.75" customHeight="1" x14ac:dyDescent="0.25">
      <c r="B7" s="270"/>
      <c r="C7" s="270"/>
      <c r="D7" s="270"/>
      <c r="E7" s="270"/>
      <c r="F7" s="270"/>
      <c r="G7" s="270"/>
      <c r="H7" s="270"/>
      <c r="I7" s="270"/>
      <c r="J7" s="270"/>
      <c r="K7" s="270"/>
      <c r="L7" s="270"/>
    </row>
    <row r="8" spans="2:12" ht="15.75" x14ac:dyDescent="0.25">
      <c r="B8" s="47"/>
    </row>
    <row r="9" spans="2:12" ht="15.75" x14ac:dyDescent="0.25">
      <c r="B9" s="270" t="s">
        <v>123</v>
      </c>
      <c r="C9" s="270"/>
      <c r="D9" s="270"/>
      <c r="E9" s="270"/>
      <c r="F9" s="270"/>
      <c r="G9" s="270"/>
      <c r="H9" s="270"/>
      <c r="I9" s="270"/>
      <c r="J9" s="270"/>
      <c r="K9" s="270"/>
      <c r="L9" s="270"/>
    </row>
    <row r="10" spans="2:12" ht="15.75" x14ac:dyDescent="0.25">
      <c r="B10" s="270" t="s">
        <v>124</v>
      </c>
      <c r="C10" s="270"/>
      <c r="D10" s="270"/>
      <c r="E10" s="270"/>
      <c r="F10" s="270"/>
      <c r="G10" s="270"/>
      <c r="H10" s="270"/>
      <c r="I10" s="270"/>
      <c r="J10" s="270"/>
      <c r="K10" s="270"/>
      <c r="L10" s="270"/>
    </row>
    <row r="11" spans="2:12" ht="82.5" customHeight="1" x14ac:dyDescent="0.25">
      <c r="B11" s="271" t="s">
        <v>479</v>
      </c>
      <c r="C11" s="271"/>
      <c r="D11" s="271"/>
      <c r="E11" s="271"/>
      <c r="F11" s="271"/>
      <c r="G11" s="271"/>
      <c r="H11" s="271"/>
      <c r="I11" s="271"/>
      <c r="J11" s="271"/>
      <c r="K11" s="271"/>
      <c r="L11" s="271"/>
    </row>
    <row r="12" spans="2:12" ht="65.25" customHeight="1" x14ac:dyDescent="0.25">
      <c r="B12" s="271" t="s">
        <v>480</v>
      </c>
      <c r="C12" s="271"/>
      <c r="D12" s="271"/>
      <c r="E12" s="271"/>
      <c r="F12" s="271"/>
      <c r="G12" s="271"/>
      <c r="H12" s="271"/>
      <c r="I12" s="271"/>
      <c r="J12" s="271"/>
      <c r="K12" s="271"/>
      <c r="L12" s="271"/>
    </row>
    <row r="13" spans="2:12" ht="15.75" x14ac:dyDescent="0.25">
      <c r="B13" s="49"/>
    </row>
    <row r="14" spans="2:12" ht="15.75" x14ac:dyDescent="0.25">
      <c r="B14" s="270" t="s">
        <v>125</v>
      </c>
      <c r="C14" s="270"/>
      <c r="D14" s="270"/>
      <c r="E14" s="270"/>
      <c r="F14" s="270"/>
      <c r="G14" s="270"/>
      <c r="H14" s="270"/>
      <c r="I14" s="270"/>
      <c r="J14" s="270"/>
      <c r="K14" s="270"/>
      <c r="L14" s="270"/>
    </row>
    <row r="15" spans="2:12" ht="15.75" x14ac:dyDescent="0.25">
      <c r="B15" s="270" t="s">
        <v>126</v>
      </c>
      <c r="C15" s="270"/>
      <c r="D15" s="270"/>
      <c r="E15" s="270"/>
      <c r="F15" s="270"/>
      <c r="G15" s="270"/>
      <c r="H15" s="270"/>
      <c r="I15" s="270"/>
      <c r="J15" s="270"/>
      <c r="K15" s="270"/>
      <c r="L15" s="270"/>
    </row>
    <row r="16" spans="2:12" ht="22.5" customHeight="1" x14ac:dyDescent="0.25">
      <c r="B16" s="271" t="s">
        <v>127</v>
      </c>
      <c r="C16" s="271"/>
      <c r="D16" s="271"/>
      <c r="E16" s="271"/>
      <c r="F16" s="271"/>
      <c r="G16" s="271"/>
      <c r="H16" s="271"/>
      <c r="I16" s="271"/>
      <c r="J16" s="271"/>
      <c r="K16" s="271"/>
      <c r="L16" s="271"/>
    </row>
    <row r="17" spans="2:12" ht="49.5" customHeight="1" x14ac:dyDescent="0.25">
      <c r="B17" s="271" t="s">
        <v>128</v>
      </c>
      <c r="C17" s="271"/>
      <c r="D17" s="271"/>
      <c r="E17" s="271"/>
      <c r="F17" s="271"/>
      <c r="G17" s="271"/>
      <c r="H17" s="271"/>
      <c r="I17" s="271"/>
      <c r="J17" s="271"/>
      <c r="K17" s="271"/>
      <c r="L17" s="271"/>
    </row>
    <row r="18" spans="2:12" ht="33.75" customHeight="1" x14ac:dyDescent="0.25">
      <c r="B18" s="271" t="s">
        <v>129</v>
      </c>
      <c r="C18" s="271"/>
      <c r="D18" s="271"/>
      <c r="E18" s="271"/>
      <c r="F18" s="271"/>
      <c r="G18" s="271"/>
      <c r="H18" s="271"/>
      <c r="I18" s="271"/>
      <c r="J18" s="271"/>
      <c r="K18" s="271"/>
      <c r="L18" s="271"/>
    </row>
    <row r="19" spans="2:12" ht="15.75" x14ac:dyDescent="0.25">
      <c r="B19" s="270" t="s">
        <v>130</v>
      </c>
      <c r="C19" s="270"/>
      <c r="D19" s="270"/>
      <c r="E19" s="270"/>
      <c r="F19" s="270"/>
      <c r="G19" s="270"/>
      <c r="H19" s="270"/>
      <c r="I19" s="270"/>
      <c r="J19" s="270"/>
      <c r="K19" s="270"/>
      <c r="L19" s="270"/>
    </row>
    <row r="20" spans="2:12" ht="15.75" x14ac:dyDescent="0.25">
      <c r="B20" s="272" t="s">
        <v>131</v>
      </c>
      <c r="C20" s="272"/>
      <c r="D20" s="272"/>
      <c r="E20" s="272"/>
      <c r="F20" s="272"/>
      <c r="G20" s="272"/>
      <c r="H20" s="272"/>
      <c r="I20" s="272"/>
      <c r="J20" s="272"/>
      <c r="K20" s="272"/>
      <c r="L20" s="272"/>
    </row>
    <row r="21" spans="2:12" ht="15.75" x14ac:dyDescent="0.25">
      <c r="B21" s="272" t="s">
        <v>481</v>
      </c>
      <c r="C21" s="272"/>
      <c r="D21" s="272"/>
      <c r="E21" s="272"/>
      <c r="F21" s="272"/>
      <c r="G21" s="272"/>
      <c r="H21" s="272"/>
      <c r="I21" s="272"/>
      <c r="J21" s="272"/>
      <c r="K21" s="272"/>
      <c r="L21" s="272"/>
    </row>
    <row r="22" spans="2:12" ht="15.75" x14ac:dyDescent="0.25">
      <c r="B22" s="272" t="s">
        <v>132</v>
      </c>
      <c r="C22" s="272"/>
      <c r="D22" s="272"/>
      <c r="E22" s="272"/>
      <c r="F22" s="272"/>
      <c r="G22" s="272"/>
      <c r="H22" s="272"/>
      <c r="I22" s="272"/>
      <c r="J22" s="272"/>
      <c r="K22" s="272"/>
      <c r="L22" s="272"/>
    </row>
    <row r="23" spans="2:12" ht="15.75" x14ac:dyDescent="0.25">
      <c r="B23" s="272" t="s">
        <v>133</v>
      </c>
      <c r="C23" s="272"/>
      <c r="D23" s="272"/>
      <c r="E23" s="272"/>
      <c r="F23" s="272"/>
      <c r="G23" s="272"/>
      <c r="H23" s="272"/>
      <c r="I23" s="272"/>
      <c r="J23" s="272"/>
      <c r="K23" s="272"/>
      <c r="L23" s="272"/>
    </row>
    <row r="24" spans="2:12" ht="15.75" x14ac:dyDescent="0.25">
      <c r="B24" s="272" t="s">
        <v>134</v>
      </c>
      <c r="C24" s="272"/>
      <c r="D24" s="272"/>
      <c r="E24" s="272"/>
      <c r="F24" s="272"/>
      <c r="G24" s="272"/>
      <c r="H24" s="272"/>
      <c r="I24" s="272"/>
      <c r="J24" s="272"/>
      <c r="K24" s="272"/>
      <c r="L24" s="272"/>
    </row>
    <row r="25" spans="2:12" ht="15.75" x14ac:dyDescent="0.25">
      <c r="B25" s="272" t="s">
        <v>135</v>
      </c>
      <c r="C25" s="272"/>
      <c r="D25" s="272"/>
      <c r="E25" s="272"/>
      <c r="F25" s="272"/>
      <c r="G25" s="272"/>
      <c r="H25" s="272"/>
      <c r="I25" s="272"/>
      <c r="J25" s="272"/>
      <c r="K25" s="272"/>
      <c r="L25" s="272"/>
    </row>
    <row r="26" spans="2:12" ht="15.75" x14ac:dyDescent="0.25">
      <c r="B26" s="270" t="s">
        <v>136</v>
      </c>
      <c r="C26" s="270"/>
      <c r="D26" s="270"/>
      <c r="E26" s="270"/>
      <c r="F26" s="270"/>
      <c r="G26" s="270"/>
      <c r="H26" s="270"/>
      <c r="I26" s="270"/>
      <c r="J26" s="270"/>
      <c r="K26" s="270"/>
      <c r="L26" s="270"/>
    </row>
    <row r="27" spans="2:12" ht="39.75" customHeight="1" x14ac:dyDescent="0.25">
      <c r="B27" s="277" t="s">
        <v>137</v>
      </c>
      <c r="C27" s="277"/>
      <c r="D27" s="277"/>
      <c r="E27" s="277"/>
      <c r="F27" s="277"/>
      <c r="G27" s="277"/>
      <c r="H27" s="277"/>
      <c r="I27" s="277"/>
      <c r="J27" s="277"/>
      <c r="K27" s="277"/>
      <c r="L27" s="277"/>
    </row>
    <row r="28" spans="2:12" ht="53.25" customHeight="1" x14ac:dyDescent="0.25">
      <c r="B28" s="277" t="s">
        <v>138</v>
      </c>
      <c r="C28" s="277"/>
      <c r="D28" s="277"/>
      <c r="E28" s="277"/>
      <c r="F28" s="277"/>
      <c r="G28" s="277"/>
      <c r="H28" s="277"/>
      <c r="I28" s="277"/>
      <c r="J28" s="277"/>
      <c r="K28" s="277"/>
      <c r="L28" s="277"/>
    </row>
    <row r="29" spans="2:12" ht="15.75" x14ac:dyDescent="0.25">
      <c r="B29" s="277" t="s">
        <v>482</v>
      </c>
      <c r="C29" s="277"/>
      <c r="D29" s="277"/>
      <c r="E29" s="277"/>
      <c r="F29" s="277"/>
      <c r="G29" s="277"/>
      <c r="H29" s="277"/>
      <c r="I29" s="277"/>
      <c r="J29" s="277"/>
      <c r="K29" s="277"/>
      <c r="L29" s="277"/>
    </row>
    <row r="30" spans="2:12" ht="15.75" x14ac:dyDescent="0.25">
      <c r="B30" s="270" t="s">
        <v>483</v>
      </c>
      <c r="C30" s="270"/>
      <c r="D30" s="270"/>
      <c r="E30" s="270"/>
      <c r="F30" s="270"/>
      <c r="G30" s="270"/>
      <c r="H30" s="270"/>
      <c r="I30" s="270"/>
      <c r="J30" s="270"/>
      <c r="K30" s="270"/>
      <c r="L30" s="270"/>
    </row>
    <row r="31" spans="2:12" ht="15.75" x14ac:dyDescent="0.25">
      <c r="B31" s="272" t="s">
        <v>139</v>
      </c>
      <c r="C31" s="272"/>
      <c r="D31" s="272"/>
      <c r="E31" s="272"/>
      <c r="F31" s="272"/>
      <c r="G31" s="272"/>
      <c r="H31" s="272"/>
      <c r="I31" s="272"/>
      <c r="J31" s="272"/>
      <c r="K31" s="272"/>
      <c r="L31" s="272"/>
    </row>
    <row r="32" spans="2:12" ht="15.75" x14ac:dyDescent="0.25">
      <c r="B32" s="272" t="s">
        <v>484</v>
      </c>
      <c r="C32" s="272"/>
      <c r="D32" s="272"/>
      <c r="E32" s="272"/>
      <c r="F32" s="272"/>
      <c r="G32" s="272"/>
      <c r="H32" s="272"/>
      <c r="I32" s="272"/>
      <c r="J32" s="272"/>
      <c r="K32" s="272"/>
      <c r="L32" s="272"/>
    </row>
    <row r="33" spans="2:12" ht="15.75" x14ac:dyDescent="0.25">
      <c r="B33" s="272" t="s">
        <v>485</v>
      </c>
      <c r="C33" s="272"/>
      <c r="D33" s="272"/>
      <c r="E33" s="272"/>
      <c r="F33" s="272"/>
      <c r="G33" s="272"/>
      <c r="H33" s="272"/>
      <c r="I33" s="272"/>
      <c r="J33" s="272"/>
      <c r="K33" s="272"/>
      <c r="L33" s="272"/>
    </row>
    <row r="34" spans="2:12" ht="15.75" x14ac:dyDescent="0.25">
      <c r="B34" s="272" t="s">
        <v>140</v>
      </c>
      <c r="C34" s="272"/>
      <c r="D34" s="272"/>
      <c r="E34" s="272"/>
      <c r="F34" s="272"/>
      <c r="G34" s="272"/>
      <c r="H34" s="272"/>
      <c r="I34" s="272"/>
      <c r="J34" s="272"/>
      <c r="K34" s="272"/>
      <c r="L34" s="272"/>
    </row>
    <row r="35" spans="2:12" ht="15.75" x14ac:dyDescent="0.25">
      <c r="B35" s="272" t="s">
        <v>141</v>
      </c>
      <c r="C35" s="272"/>
      <c r="D35" s="272"/>
      <c r="E35" s="272"/>
      <c r="F35" s="272"/>
      <c r="G35" s="272"/>
      <c r="H35" s="272"/>
      <c r="I35" s="272"/>
      <c r="J35" s="272"/>
      <c r="K35" s="272"/>
      <c r="L35" s="272"/>
    </row>
    <row r="36" spans="2:12" ht="15.75" x14ac:dyDescent="0.25">
      <c r="B36" s="272" t="s">
        <v>142</v>
      </c>
      <c r="C36" s="272"/>
      <c r="D36" s="272"/>
      <c r="E36" s="272"/>
      <c r="F36" s="272"/>
      <c r="G36" s="272"/>
      <c r="H36" s="272"/>
      <c r="I36" s="272"/>
      <c r="J36" s="272"/>
      <c r="K36" s="272"/>
      <c r="L36" s="272"/>
    </row>
    <row r="37" spans="2:12" ht="53.25" customHeight="1" x14ac:dyDescent="0.25">
      <c r="B37" s="271" t="s">
        <v>143</v>
      </c>
      <c r="C37" s="271"/>
      <c r="D37" s="271"/>
      <c r="E37" s="271"/>
      <c r="F37" s="271"/>
      <c r="G37" s="271"/>
      <c r="H37" s="271"/>
      <c r="I37" s="271"/>
      <c r="J37" s="271"/>
      <c r="K37" s="271"/>
      <c r="L37" s="271"/>
    </row>
    <row r="38" spans="2:12" ht="15.75" x14ac:dyDescent="0.25">
      <c r="B38" s="272" t="s">
        <v>144</v>
      </c>
      <c r="C38" s="272"/>
      <c r="D38" s="272"/>
      <c r="E38" s="272"/>
      <c r="F38" s="272"/>
      <c r="G38" s="272"/>
      <c r="H38" s="272"/>
      <c r="I38" s="272"/>
      <c r="J38" s="272"/>
      <c r="K38" s="272"/>
      <c r="L38" s="272"/>
    </row>
    <row r="39" spans="2:12" ht="15.75" x14ac:dyDescent="0.25">
      <c r="B39" s="272" t="s">
        <v>145</v>
      </c>
      <c r="C39" s="272"/>
      <c r="D39" s="272"/>
      <c r="E39" s="272"/>
      <c r="F39" s="272"/>
      <c r="G39" s="272"/>
      <c r="H39" s="272"/>
      <c r="I39" s="272"/>
      <c r="J39" s="272"/>
      <c r="K39" s="272"/>
      <c r="L39" s="272"/>
    </row>
    <row r="40" spans="2:12" ht="15.75" x14ac:dyDescent="0.25">
      <c r="B40" s="272" t="s">
        <v>146</v>
      </c>
      <c r="C40" s="272"/>
      <c r="D40" s="272"/>
      <c r="E40" s="272"/>
      <c r="F40" s="272"/>
      <c r="G40" s="272"/>
      <c r="H40" s="272"/>
      <c r="I40" s="272"/>
      <c r="J40" s="272"/>
      <c r="K40" s="272"/>
      <c r="L40" s="272"/>
    </row>
    <row r="41" spans="2:12" ht="15.75" x14ac:dyDescent="0.25">
      <c r="B41" s="272" t="s">
        <v>147</v>
      </c>
      <c r="C41" s="272"/>
      <c r="D41" s="272"/>
      <c r="E41" s="272"/>
      <c r="F41" s="272"/>
      <c r="G41" s="272"/>
      <c r="H41" s="272"/>
      <c r="I41" s="272"/>
      <c r="J41" s="272"/>
      <c r="K41" s="272"/>
      <c r="L41" s="272"/>
    </row>
    <row r="42" spans="2:12" ht="15.75" x14ac:dyDescent="0.25">
      <c r="B42" s="272" t="s">
        <v>726</v>
      </c>
      <c r="C42" s="272"/>
      <c r="D42" s="272"/>
      <c r="E42" s="272"/>
      <c r="F42" s="272"/>
      <c r="G42" s="272"/>
      <c r="H42" s="272"/>
      <c r="I42" s="272"/>
      <c r="J42" s="272"/>
      <c r="K42" s="272"/>
      <c r="L42" s="272"/>
    </row>
    <row r="43" spans="2:12" ht="15.75" x14ac:dyDescent="0.25">
      <c r="B43" s="270" t="s">
        <v>148</v>
      </c>
      <c r="C43" s="270"/>
      <c r="D43" s="270"/>
      <c r="E43" s="270"/>
      <c r="F43" s="270"/>
      <c r="G43" s="270"/>
      <c r="H43" s="270"/>
      <c r="I43" s="270"/>
      <c r="J43" s="270"/>
      <c r="K43" s="270"/>
      <c r="L43" s="270"/>
    </row>
    <row r="44" spans="2:12" ht="15.75" x14ac:dyDescent="0.25">
      <c r="B44" s="272" t="s">
        <v>486</v>
      </c>
      <c r="C44" s="272"/>
      <c r="D44" s="272"/>
      <c r="E44" s="272"/>
      <c r="F44" s="272"/>
      <c r="G44" s="272"/>
      <c r="H44" s="272"/>
      <c r="I44" s="272"/>
      <c r="J44" s="272"/>
      <c r="K44" s="272"/>
      <c r="L44" s="272"/>
    </row>
    <row r="45" spans="2:12" ht="15.75" x14ac:dyDescent="0.25">
      <c r="B45" s="272" t="s">
        <v>149</v>
      </c>
      <c r="C45" s="272"/>
      <c r="D45" s="272"/>
      <c r="E45" s="272"/>
      <c r="F45" s="272"/>
      <c r="G45" s="272"/>
      <c r="H45" s="272"/>
      <c r="I45" s="272"/>
      <c r="J45" s="272"/>
      <c r="K45" s="272"/>
      <c r="L45" s="272"/>
    </row>
    <row r="46" spans="2:12" ht="15.75" x14ac:dyDescent="0.25">
      <c r="B46" s="272" t="s">
        <v>150</v>
      </c>
      <c r="C46" s="272"/>
      <c r="D46" s="272"/>
      <c r="E46" s="272"/>
      <c r="F46" s="272"/>
      <c r="G46" s="272"/>
      <c r="H46" s="272"/>
      <c r="I46" s="272"/>
      <c r="J46" s="272"/>
      <c r="K46" s="272"/>
      <c r="L46" s="272"/>
    </row>
    <row r="47" spans="2:12" ht="15.75" x14ac:dyDescent="0.25">
      <c r="B47" s="272" t="s">
        <v>151</v>
      </c>
      <c r="C47" s="272"/>
      <c r="D47" s="272"/>
      <c r="E47" s="272"/>
      <c r="F47" s="272"/>
      <c r="G47" s="272"/>
      <c r="H47" s="272"/>
      <c r="I47" s="272"/>
      <c r="J47" s="272"/>
      <c r="K47" s="272"/>
      <c r="L47" s="272"/>
    </row>
    <row r="48" spans="2:12" ht="15.75" x14ac:dyDescent="0.25">
      <c r="B48" s="272" t="s">
        <v>152</v>
      </c>
      <c r="C48" s="272"/>
      <c r="D48" s="272"/>
      <c r="E48" s="272"/>
      <c r="F48" s="272"/>
      <c r="G48" s="272"/>
      <c r="H48" s="272"/>
      <c r="I48" s="272"/>
      <c r="J48" s="272"/>
      <c r="K48" s="272"/>
      <c r="L48" s="272"/>
    </row>
    <row r="49" spans="2:12" ht="54" customHeight="1" x14ac:dyDescent="0.25">
      <c r="B49" s="277" t="s">
        <v>153</v>
      </c>
      <c r="C49" s="277"/>
      <c r="D49" s="277"/>
      <c r="E49" s="277"/>
      <c r="F49" s="277"/>
      <c r="G49" s="277"/>
      <c r="H49" s="277"/>
      <c r="I49" s="277"/>
      <c r="J49" s="277"/>
      <c r="K49" s="277"/>
      <c r="L49" s="277"/>
    </row>
    <row r="50" spans="2:12" ht="15.75" x14ac:dyDescent="0.25">
      <c r="B50" s="270" t="s">
        <v>154</v>
      </c>
      <c r="C50" s="270"/>
      <c r="D50" s="270"/>
      <c r="E50" s="270"/>
      <c r="F50" s="270"/>
      <c r="G50" s="270"/>
      <c r="H50" s="270"/>
      <c r="I50" s="270"/>
      <c r="J50" s="270"/>
      <c r="K50" s="270"/>
      <c r="L50" s="270"/>
    </row>
    <row r="51" spans="2:12" ht="15.75" x14ac:dyDescent="0.25">
      <c r="B51" s="272" t="s">
        <v>155</v>
      </c>
      <c r="C51" s="272"/>
      <c r="D51" s="272"/>
      <c r="E51" s="272"/>
      <c r="F51" s="272"/>
      <c r="G51" s="272"/>
      <c r="H51" s="272"/>
      <c r="I51" s="272"/>
      <c r="J51" s="272"/>
      <c r="K51" s="272"/>
      <c r="L51" s="272"/>
    </row>
    <row r="52" spans="2:12" ht="15.75" x14ac:dyDescent="0.25">
      <c r="B52" s="272" t="s">
        <v>156</v>
      </c>
      <c r="C52" s="272"/>
      <c r="D52" s="272"/>
      <c r="E52" s="272"/>
      <c r="F52" s="272"/>
      <c r="G52" s="272"/>
      <c r="H52" s="272"/>
      <c r="I52" s="272"/>
      <c r="J52" s="272"/>
      <c r="K52" s="272"/>
      <c r="L52" s="272"/>
    </row>
    <row r="53" spans="2:12" ht="37.5" customHeight="1" x14ac:dyDescent="0.25">
      <c r="B53" s="271" t="s">
        <v>157</v>
      </c>
      <c r="C53" s="271"/>
      <c r="D53" s="271"/>
      <c r="E53" s="271"/>
      <c r="F53" s="271"/>
      <c r="G53" s="271"/>
      <c r="H53" s="271"/>
      <c r="I53" s="271"/>
      <c r="J53" s="271"/>
      <c r="K53" s="271"/>
      <c r="L53" s="271"/>
    </row>
    <row r="54" spans="2:12" ht="15.75" x14ac:dyDescent="0.25">
      <c r="B54" s="270" t="s">
        <v>158</v>
      </c>
      <c r="C54" s="270"/>
      <c r="D54" s="270"/>
      <c r="E54" s="270"/>
      <c r="F54" s="270"/>
      <c r="G54" s="270"/>
      <c r="H54" s="270"/>
      <c r="I54" s="270"/>
      <c r="J54" s="270"/>
      <c r="K54" s="270"/>
      <c r="L54" s="270"/>
    </row>
    <row r="55" spans="2:12" ht="15.75" x14ac:dyDescent="0.25">
      <c r="B55" s="272" t="s">
        <v>159</v>
      </c>
      <c r="C55" s="272"/>
      <c r="D55" s="272"/>
      <c r="E55" s="272"/>
      <c r="F55" s="272"/>
      <c r="G55" s="272"/>
      <c r="H55" s="272"/>
      <c r="I55" s="272"/>
      <c r="J55" s="272"/>
      <c r="K55" s="272"/>
      <c r="L55" s="272"/>
    </row>
    <row r="56" spans="2:12" ht="15.75" x14ac:dyDescent="0.25">
      <c r="B56" s="272" t="s">
        <v>160</v>
      </c>
      <c r="C56" s="272"/>
      <c r="D56" s="272"/>
      <c r="E56" s="272"/>
      <c r="F56" s="272"/>
      <c r="G56" s="272"/>
      <c r="H56" s="272"/>
      <c r="I56" s="272"/>
      <c r="J56" s="272"/>
      <c r="K56" s="272"/>
      <c r="L56" s="272"/>
    </row>
    <row r="57" spans="2:12" ht="15.75" x14ac:dyDescent="0.25">
      <c r="B57" s="272" t="s">
        <v>161</v>
      </c>
      <c r="C57" s="272"/>
      <c r="D57" s="272"/>
      <c r="E57" s="272"/>
      <c r="F57" s="272"/>
      <c r="G57" s="272"/>
      <c r="H57" s="272"/>
      <c r="I57" s="272"/>
      <c r="J57" s="272"/>
      <c r="K57" s="272"/>
      <c r="L57" s="272"/>
    </row>
    <row r="58" spans="2:12" ht="55.5" customHeight="1" x14ac:dyDescent="0.25">
      <c r="B58" s="271" t="s">
        <v>162</v>
      </c>
      <c r="C58" s="271"/>
      <c r="D58" s="271"/>
      <c r="E58" s="271"/>
      <c r="F58" s="271"/>
      <c r="G58" s="271"/>
      <c r="H58" s="271"/>
      <c r="I58" s="271"/>
      <c r="J58" s="271"/>
      <c r="K58" s="271"/>
      <c r="L58" s="271"/>
    </row>
    <row r="59" spans="2:12" ht="36.75" customHeight="1" x14ac:dyDescent="0.25">
      <c r="B59" s="271" t="s">
        <v>163</v>
      </c>
      <c r="C59" s="271"/>
      <c r="D59" s="271"/>
      <c r="E59" s="271"/>
      <c r="F59" s="271"/>
      <c r="G59" s="271"/>
      <c r="H59" s="271"/>
      <c r="I59" s="271"/>
      <c r="J59" s="271"/>
      <c r="K59" s="271"/>
      <c r="L59" s="271"/>
    </row>
    <row r="60" spans="2:12" ht="38.25" customHeight="1" x14ac:dyDescent="0.25">
      <c r="B60" s="271" t="s">
        <v>164</v>
      </c>
      <c r="C60" s="271"/>
      <c r="D60" s="271"/>
      <c r="E60" s="271"/>
      <c r="F60" s="271"/>
      <c r="G60" s="271"/>
      <c r="H60" s="271"/>
      <c r="I60" s="271"/>
      <c r="J60" s="271"/>
      <c r="K60" s="271"/>
      <c r="L60" s="271"/>
    </row>
    <row r="61" spans="2:12" ht="48.75" customHeight="1" x14ac:dyDescent="0.25">
      <c r="B61" s="271" t="s">
        <v>165</v>
      </c>
      <c r="C61" s="271"/>
      <c r="D61" s="271"/>
      <c r="E61" s="271"/>
      <c r="F61" s="271"/>
      <c r="G61" s="271"/>
      <c r="H61" s="271"/>
      <c r="I61" s="271"/>
      <c r="J61" s="271"/>
      <c r="K61" s="271"/>
      <c r="L61" s="271"/>
    </row>
    <row r="62" spans="2:12" ht="15.75" x14ac:dyDescent="0.25">
      <c r="B62" s="49"/>
    </row>
    <row r="63" spans="2:12" ht="15.75" x14ac:dyDescent="0.25">
      <c r="B63" s="270" t="s">
        <v>166</v>
      </c>
      <c r="C63" s="270"/>
      <c r="D63" s="270"/>
      <c r="E63" s="270"/>
      <c r="F63" s="270"/>
      <c r="G63" s="270"/>
      <c r="H63" s="270"/>
      <c r="I63" s="270"/>
      <c r="J63" s="270"/>
      <c r="K63" s="270"/>
      <c r="L63" s="270"/>
    </row>
    <row r="64" spans="2:12" ht="15.75" x14ac:dyDescent="0.25">
      <c r="B64" s="270" t="s">
        <v>167</v>
      </c>
      <c r="C64" s="270"/>
      <c r="D64" s="270"/>
      <c r="E64" s="270"/>
      <c r="F64" s="270"/>
      <c r="G64" s="270"/>
      <c r="H64" s="270"/>
      <c r="I64" s="270"/>
      <c r="J64" s="270"/>
      <c r="K64" s="270"/>
      <c r="L64" s="270"/>
    </row>
    <row r="65" spans="2:12" ht="15.75" x14ac:dyDescent="0.25">
      <c r="B65" s="47"/>
    </row>
    <row r="66" spans="2:12" ht="15.75" x14ac:dyDescent="0.25">
      <c r="B66" s="270" t="s">
        <v>168</v>
      </c>
      <c r="C66" s="270"/>
      <c r="D66" s="270"/>
      <c r="E66" s="270"/>
      <c r="F66" s="270"/>
      <c r="G66" s="270"/>
      <c r="H66" s="270"/>
      <c r="I66" s="270"/>
      <c r="J66" s="270"/>
      <c r="K66" s="270"/>
      <c r="L66" s="270"/>
    </row>
    <row r="67" spans="2:12" ht="15.75" x14ac:dyDescent="0.25">
      <c r="B67" s="270" t="s">
        <v>169</v>
      </c>
      <c r="C67" s="270"/>
      <c r="D67" s="270"/>
      <c r="E67" s="270"/>
      <c r="F67" s="270"/>
      <c r="G67" s="270"/>
      <c r="H67" s="270"/>
      <c r="I67" s="270"/>
      <c r="J67" s="270"/>
      <c r="K67" s="270"/>
      <c r="L67" s="270"/>
    </row>
    <row r="68" spans="2:12" ht="39.75" customHeight="1" x14ac:dyDescent="0.25">
      <c r="B68" s="271" t="s">
        <v>170</v>
      </c>
      <c r="C68" s="271"/>
      <c r="D68" s="271"/>
      <c r="E68" s="271"/>
      <c r="F68" s="271"/>
      <c r="G68" s="271"/>
      <c r="H68" s="271"/>
      <c r="I68" s="271"/>
      <c r="J68" s="271"/>
      <c r="K68" s="271"/>
      <c r="L68" s="271"/>
    </row>
    <row r="69" spans="2:12" ht="15.75" x14ac:dyDescent="0.25">
      <c r="B69" s="49"/>
    </row>
    <row r="70" spans="2:12" ht="18.75" x14ac:dyDescent="0.25">
      <c r="B70" s="270" t="s">
        <v>171</v>
      </c>
      <c r="C70" s="270"/>
      <c r="D70" s="270"/>
      <c r="E70" s="270"/>
      <c r="F70" s="270"/>
      <c r="G70" s="270"/>
      <c r="H70" s="270"/>
      <c r="I70" s="270"/>
      <c r="J70" s="270"/>
      <c r="K70" s="270"/>
      <c r="L70" s="270"/>
    </row>
    <row r="71" spans="2:12" ht="15.75" x14ac:dyDescent="0.25">
      <c r="B71" s="49"/>
    </row>
    <row r="72" spans="2:12" ht="17.25" x14ac:dyDescent="0.3">
      <c r="F72" s="7" t="s">
        <v>5</v>
      </c>
      <c r="G72" s="5" t="s">
        <v>6</v>
      </c>
      <c r="H72" s="5" t="s">
        <v>7</v>
      </c>
    </row>
    <row r="73" spans="2:12" x14ac:dyDescent="0.25">
      <c r="F73" s="253">
        <f>G73+H73</f>
        <v>0</v>
      </c>
      <c r="G73" s="29">
        <f>D83</f>
        <v>0</v>
      </c>
      <c r="H73" s="29">
        <f>F799</f>
        <v>0</v>
      </c>
    </row>
    <row r="74" spans="2:12" ht="15.75" x14ac:dyDescent="0.25">
      <c r="B74" s="49" t="s">
        <v>0</v>
      </c>
    </row>
    <row r="75" spans="2:12" ht="34.5" customHeight="1" x14ac:dyDescent="0.25">
      <c r="B75" s="271" t="s">
        <v>172</v>
      </c>
      <c r="C75" s="271"/>
      <c r="D75" s="271"/>
      <c r="E75" s="271"/>
      <c r="F75" s="271"/>
      <c r="G75" s="271"/>
      <c r="H75" s="271"/>
      <c r="I75" s="271"/>
      <c r="J75" s="271"/>
      <c r="K75" s="271"/>
      <c r="L75" s="271"/>
    </row>
    <row r="76" spans="2:12" ht="36" customHeight="1" x14ac:dyDescent="0.25">
      <c r="B76" s="271" t="s">
        <v>173</v>
      </c>
      <c r="C76" s="271"/>
      <c r="D76" s="271"/>
      <c r="E76" s="271"/>
      <c r="F76" s="271"/>
      <c r="G76" s="271"/>
      <c r="H76" s="271"/>
      <c r="I76" s="271"/>
      <c r="J76" s="271"/>
      <c r="K76" s="271"/>
      <c r="L76" s="271"/>
    </row>
    <row r="77" spans="2:12" ht="36.75" customHeight="1" x14ac:dyDescent="0.25">
      <c r="B77" s="271" t="s">
        <v>174</v>
      </c>
      <c r="C77" s="271"/>
      <c r="D77" s="271"/>
      <c r="E77" s="271"/>
      <c r="F77" s="271"/>
      <c r="G77" s="271"/>
      <c r="H77" s="271"/>
      <c r="I77" s="271"/>
      <c r="J77" s="271"/>
      <c r="K77" s="271"/>
      <c r="L77" s="271"/>
    </row>
    <row r="78" spans="2:12" ht="15.75" x14ac:dyDescent="0.25">
      <c r="B78" s="49"/>
    </row>
    <row r="79" spans="2:12" ht="18.75" x14ac:dyDescent="0.25">
      <c r="B79" s="270" t="s">
        <v>487</v>
      </c>
      <c r="C79" s="270"/>
      <c r="D79" s="270"/>
      <c r="E79" s="270"/>
      <c r="F79" s="270"/>
      <c r="G79" s="270"/>
      <c r="H79" s="270"/>
      <c r="I79" s="270"/>
      <c r="J79" s="270"/>
      <c r="K79" s="270"/>
      <c r="L79" s="270"/>
    </row>
    <row r="80" spans="2:12" ht="15.75" x14ac:dyDescent="0.25">
      <c r="B80" s="46"/>
      <c r="C80" s="46"/>
      <c r="D80" s="46"/>
      <c r="E80" s="46"/>
      <c r="F80" s="46"/>
      <c r="G80" s="46"/>
      <c r="H80" s="46"/>
      <c r="I80" s="46"/>
      <c r="J80" s="50"/>
      <c r="K80" s="46"/>
      <c r="L80" s="46"/>
    </row>
    <row r="81" spans="2:12" ht="15.75" x14ac:dyDescent="0.25">
      <c r="D81" s="2"/>
      <c r="E81" s="6">
        <v>1</v>
      </c>
      <c r="F81" s="6">
        <v>2</v>
      </c>
      <c r="G81" s="6">
        <v>3</v>
      </c>
      <c r="H81" s="6">
        <v>4</v>
      </c>
      <c r="I81" s="6">
        <v>5</v>
      </c>
      <c r="J81" s="6">
        <v>6</v>
      </c>
      <c r="K81" s="6">
        <v>7</v>
      </c>
      <c r="L81" s="46"/>
    </row>
    <row r="82" spans="2:12" ht="18.75" x14ac:dyDescent="0.35">
      <c r="D82" s="3" t="s">
        <v>1</v>
      </c>
      <c r="E82" s="4" t="s">
        <v>2</v>
      </c>
      <c r="F82" s="5" t="s">
        <v>4</v>
      </c>
      <c r="G82" s="5" t="s">
        <v>8</v>
      </c>
      <c r="H82" s="5" t="s">
        <v>9</v>
      </c>
      <c r="I82" s="4" t="s">
        <v>3</v>
      </c>
      <c r="J82" s="5" t="s">
        <v>10</v>
      </c>
      <c r="K82" s="178" t="s">
        <v>503</v>
      </c>
      <c r="L82" s="46"/>
    </row>
    <row r="83" spans="2:12" ht="15.75" x14ac:dyDescent="0.25">
      <c r="D83" s="111">
        <f>E83+F83+G83+H83+I83+J83+K83</f>
        <v>0</v>
      </c>
      <c r="E83" s="38">
        <f>F100</f>
        <v>0</v>
      </c>
      <c r="F83" s="38">
        <f>C291</f>
        <v>0</v>
      </c>
      <c r="G83" s="30">
        <f>D489</f>
        <v>0</v>
      </c>
      <c r="H83" s="30">
        <f>E637</f>
        <v>0</v>
      </c>
      <c r="I83" s="30">
        <f>K689</f>
        <v>0</v>
      </c>
      <c r="J83" s="30">
        <f>E701</f>
        <v>0</v>
      </c>
      <c r="K83" s="248">
        <f>H679</f>
        <v>0</v>
      </c>
      <c r="L83" s="46"/>
    </row>
    <row r="84" spans="2:12" ht="15.75" x14ac:dyDescent="0.25">
      <c r="B84" s="49"/>
    </row>
    <row r="85" spans="2:12" ht="15.75" x14ac:dyDescent="0.25">
      <c r="B85" s="49" t="s">
        <v>0</v>
      </c>
    </row>
    <row r="86" spans="2:12" ht="39.75" customHeight="1" x14ac:dyDescent="0.25">
      <c r="B86" s="271" t="s">
        <v>175</v>
      </c>
      <c r="C86" s="271"/>
      <c r="D86" s="271"/>
      <c r="E86" s="271"/>
      <c r="F86" s="271"/>
      <c r="G86" s="271"/>
      <c r="H86" s="271"/>
      <c r="I86" s="271"/>
      <c r="J86" s="271"/>
      <c r="K86" s="271"/>
      <c r="L86" s="271"/>
    </row>
    <row r="87" spans="2:12" ht="34.5" customHeight="1" x14ac:dyDescent="0.25">
      <c r="B87" s="271" t="s">
        <v>176</v>
      </c>
      <c r="C87" s="271"/>
      <c r="D87" s="271"/>
      <c r="E87" s="271"/>
      <c r="F87" s="271"/>
      <c r="G87" s="271"/>
      <c r="H87" s="271"/>
      <c r="I87" s="271"/>
      <c r="J87" s="271"/>
      <c r="K87" s="271"/>
      <c r="L87" s="271"/>
    </row>
    <row r="88" spans="2:12" ht="48.75" customHeight="1" x14ac:dyDescent="0.25">
      <c r="B88" s="271" t="s">
        <v>177</v>
      </c>
      <c r="C88" s="271"/>
      <c r="D88" s="271"/>
      <c r="E88" s="271"/>
      <c r="F88" s="271"/>
      <c r="G88" s="271"/>
      <c r="H88" s="271"/>
      <c r="I88" s="271"/>
      <c r="J88" s="271"/>
      <c r="K88" s="271"/>
      <c r="L88" s="271"/>
    </row>
    <row r="89" spans="2:12" ht="36.75" customHeight="1" x14ac:dyDescent="0.25">
      <c r="B89" s="271" t="s">
        <v>178</v>
      </c>
      <c r="C89" s="271"/>
      <c r="D89" s="271"/>
      <c r="E89" s="271"/>
      <c r="F89" s="271"/>
      <c r="G89" s="271"/>
      <c r="H89" s="271"/>
      <c r="I89" s="271"/>
      <c r="J89" s="271"/>
      <c r="K89" s="271"/>
      <c r="L89" s="271"/>
    </row>
    <row r="90" spans="2:12" ht="35.25" customHeight="1" x14ac:dyDescent="0.25">
      <c r="B90" s="271" t="s">
        <v>490</v>
      </c>
      <c r="C90" s="271"/>
      <c r="D90" s="271"/>
      <c r="E90" s="271"/>
      <c r="F90" s="271"/>
      <c r="G90" s="271"/>
      <c r="H90" s="271"/>
      <c r="I90" s="271"/>
      <c r="J90" s="271"/>
      <c r="K90" s="271"/>
      <c r="L90" s="271"/>
    </row>
    <row r="91" spans="2:12" ht="38.25" customHeight="1" x14ac:dyDescent="0.25">
      <c r="B91" s="271" t="s">
        <v>489</v>
      </c>
      <c r="C91" s="271"/>
      <c r="D91" s="271"/>
      <c r="E91" s="271"/>
      <c r="F91" s="271"/>
      <c r="G91" s="271"/>
      <c r="H91" s="271"/>
      <c r="I91" s="271"/>
      <c r="J91" s="271"/>
      <c r="K91" s="271"/>
      <c r="L91" s="271"/>
    </row>
    <row r="92" spans="2:12" ht="21.75" customHeight="1" x14ac:dyDescent="0.25">
      <c r="B92" s="275" t="s">
        <v>488</v>
      </c>
      <c r="C92" s="275"/>
      <c r="D92" s="275"/>
      <c r="E92" s="275"/>
      <c r="F92" s="275"/>
      <c r="G92" s="275"/>
      <c r="H92" s="275"/>
      <c r="I92" s="275"/>
      <c r="J92" s="275"/>
      <c r="K92" s="275"/>
      <c r="L92" s="275"/>
    </row>
    <row r="93" spans="2:12" ht="15.75" x14ac:dyDescent="0.25">
      <c r="B93" s="278" t="s">
        <v>193</v>
      </c>
      <c r="C93" s="278"/>
      <c r="D93" s="278"/>
      <c r="E93" s="278"/>
      <c r="F93" s="278"/>
      <c r="G93" s="278"/>
      <c r="H93" s="278"/>
      <c r="I93" s="278"/>
      <c r="J93" s="278"/>
      <c r="K93" s="278"/>
      <c r="L93" s="278"/>
    </row>
    <row r="94" spans="2:12" ht="64.5" customHeight="1" x14ac:dyDescent="0.25">
      <c r="B94" s="277" t="s">
        <v>491</v>
      </c>
      <c r="C94" s="277"/>
      <c r="D94" s="277"/>
      <c r="E94" s="277"/>
      <c r="F94" s="277"/>
      <c r="G94" s="277"/>
      <c r="H94" s="277"/>
      <c r="I94" s="277"/>
      <c r="J94" s="277"/>
      <c r="K94" s="277"/>
      <c r="L94" s="277"/>
    </row>
    <row r="95" spans="2:12" ht="15.75" x14ac:dyDescent="0.25">
      <c r="B95" s="270" t="s">
        <v>179</v>
      </c>
      <c r="C95" s="270"/>
      <c r="D95" s="270"/>
      <c r="E95" s="270"/>
      <c r="F95" s="270"/>
      <c r="G95" s="270"/>
      <c r="H95" s="270"/>
      <c r="I95" s="270"/>
      <c r="J95" s="270"/>
      <c r="K95" s="270"/>
      <c r="L95" s="270"/>
    </row>
    <row r="96" spans="2:12" ht="15.75" x14ac:dyDescent="0.25">
      <c r="B96" s="49"/>
    </row>
    <row r="97" spans="2:12" ht="18.75" x14ac:dyDescent="0.25">
      <c r="B97" s="270" t="s">
        <v>180</v>
      </c>
      <c r="C97" s="270"/>
      <c r="D97" s="270"/>
      <c r="E97" s="270"/>
      <c r="F97" s="270"/>
      <c r="G97" s="270"/>
      <c r="H97" s="270"/>
      <c r="I97" s="270"/>
      <c r="J97" s="270"/>
      <c r="K97" s="270"/>
      <c r="L97" s="270"/>
    </row>
    <row r="98" spans="2:12" ht="15.75" x14ac:dyDescent="0.25">
      <c r="B98" s="50"/>
      <c r="C98" s="50"/>
      <c r="D98" s="50"/>
      <c r="E98" s="50"/>
      <c r="F98" s="50"/>
      <c r="G98" s="50"/>
      <c r="H98" s="50"/>
      <c r="I98" s="50"/>
      <c r="J98" s="50"/>
      <c r="K98" s="50"/>
      <c r="L98" s="50"/>
    </row>
    <row r="99" spans="2:12" ht="18.75" x14ac:dyDescent="0.35">
      <c r="B99" s="50"/>
      <c r="C99" s="106"/>
      <c r="D99" s="26"/>
      <c r="F99" s="13" t="s">
        <v>11</v>
      </c>
      <c r="G99" s="4" t="s">
        <v>12</v>
      </c>
      <c r="H99" s="4" t="s">
        <v>13</v>
      </c>
      <c r="I99" s="50"/>
      <c r="J99" s="50"/>
      <c r="K99" s="50"/>
      <c r="L99" s="50"/>
    </row>
    <row r="100" spans="2:12" ht="15.75" x14ac:dyDescent="0.25">
      <c r="B100" s="50"/>
      <c r="C100" s="62"/>
      <c r="D100" s="62"/>
      <c r="F100" s="102">
        <f>G100+H100</f>
        <v>0</v>
      </c>
      <c r="G100" s="103">
        <f>E110</f>
        <v>0</v>
      </c>
      <c r="H100" s="103">
        <f>D213</f>
        <v>0</v>
      </c>
      <c r="I100" s="50"/>
      <c r="J100" s="50"/>
      <c r="K100" s="50"/>
      <c r="L100" s="50"/>
    </row>
    <row r="101" spans="2:12" ht="15.75" x14ac:dyDescent="0.25">
      <c r="B101" s="49"/>
    </row>
    <row r="102" spans="2:12" ht="15.75" x14ac:dyDescent="0.25">
      <c r="B102" s="49" t="s">
        <v>0</v>
      </c>
    </row>
    <row r="103" spans="2:12" ht="37.5" customHeight="1" x14ac:dyDescent="0.25">
      <c r="B103" s="271" t="s">
        <v>181</v>
      </c>
      <c r="C103" s="271"/>
      <c r="D103" s="271"/>
      <c r="E103" s="271"/>
      <c r="F103" s="271"/>
      <c r="G103" s="271"/>
      <c r="H103" s="271"/>
      <c r="I103" s="271"/>
      <c r="J103" s="271"/>
      <c r="K103" s="271"/>
      <c r="L103" s="271"/>
    </row>
    <row r="104" spans="2:12" ht="39" customHeight="1" x14ac:dyDescent="0.25">
      <c r="B104" s="271" t="s">
        <v>182</v>
      </c>
      <c r="C104" s="271"/>
      <c r="D104" s="271"/>
      <c r="E104" s="271"/>
      <c r="F104" s="271"/>
      <c r="G104" s="271"/>
      <c r="H104" s="271"/>
      <c r="I104" s="271"/>
      <c r="J104" s="271"/>
      <c r="K104" s="271"/>
      <c r="L104" s="271"/>
    </row>
    <row r="105" spans="2:12" ht="17.25" x14ac:dyDescent="0.25">
      <c r="B105" s="270" t="s">
        <v>183</v>
      </c>
      <c r="C105" s="270"/>
      <c r="D105" s="270"/>
      <c r="E105" s="270"/>
      <c r="F105" s="270"/>
      <c r="G105" s="270"/>
      <c r="H105" s="270"/>
      <c r="I105" s="270"/>
      <c r="J105" s="270"/>
      <c r="K105" s="270"/>
      <c r="L105" s="270"/>
    </row>
    <row r="106" spans="2:12" ht="15.75" x14ac:dyDescent="0.25">
      <c r="B106" s="49"/>
    </row>
    <row r="107" spans="2:12" ht="18.75" x14ac:dyDescent="0.25">
      <c r="B107" s="270" t="s">
        <v>492</v>
      </c>
      <c r="C107" s="270"/>
      <c r="D107" s="270"/>
      <c r="E107" s="270"/>
      <c r="F107" s="270"/>
      <c r="G107" s="270"/>
      <c r="H107" s="270"/>
      <c r="I107" s="270"/>
      <c r="J107" s="270"/>
      <c r="K107" s="270"/>
      <c r="L107" s="270"/>
    </row>
    <row r="108" spans="2:12" ht="15.75" x14ac:dyDescent="0.25">
      <c r="B108" s="50"/>
      <c r="C108" s="50"/>
      <c r="D108" s="50"/>
      <c r="E108" s="50"/>
      <c r="F108" s="50"/>
      <c r="G108" s="50"/>
      <c r="H108" s="50"/>
      <c r="I108" s="50"/>
      <c r="J108" s="50"/>
      <c r="K108" s="50"/>
      <c r="L108" s="50"/>
    </row>
    <row r="109" spans="2:12" ht="18.75" x14ac:dyDescent="0.25">
      <c r="B109" s="50"/>
      <c r="C109" s="50"/>
      <c r="D109" s="106"/>
      <c r="E109" s="64" t="s">
        <v>14</v>
      </c>
      <c r="F109" s="77" t="s">
        <v>493</v>
      </c>
      <c r="G109" s="77" t="s">
        <v>494</v>
      </c>
      <c r="H109" s="77" t="s">
        <v>496</v>
      </c>
      <c r="I109" s="65" t="s">
        <v>497</v>
      </c>
      <c r="J109" s="65" t="s">
        <v>495</v>
      </c>
      <c r="K109" s="50"/>
      <c r="L109" s="50"/>
    </row>
    <row r="110" spans="2:12" ht="15.75" x14ac:dyDescent="0.25">
      <c r="B110" s="50"/>
      <c r="C110" s="50"/>
      <c r="D110" s="33"/>
      <c r="E110" s="66">
        <f>F110+G110+H110+I110+J110</f>
        <v>0</v>
      </c>
      <c r="F110" s="110">
        <f>F116</f>
        <v>0</v>
      </c>
      <c r="G110" s="110">
        <f>G116</f>
        <v>0</v>
      </c>
      <c r="H110" s="176">
        <f>H133</f>
        <v>0</v>
      </c>
      <c r="I110" s="177">
        <f>H140</f>
        <v>0</v>
      </c>
      <c r="J110" s="142">
        <f>J180</f>
        <v>0</v>
      </c>
      <c r="K110" s="50"/>
      <c r="L110" s="50"/>
    </row>
    <row r="111" spans="2:12" ht="15.75" x14ac:dyDescent="0.25">
      <c r="B111" s="50"/>
      <c r="C111" s="50"/>
      <c r="D111" s="33"/>
      <c r="E111" s="33"/>
      <c r="F111" s="33"/>
      <c r="G111" s="33"/>
      <c r="H111" s="50"/>
      <c r="I111" s="50"/>
      <c r="J111" s="50"/>
      <c r="K111" s="50"/>
      <c r="L111" s="50"/>
    </row>
    <row r="112" spans="2:12" ht="17.25" x14ac:dyDescent="0.3">
      <c r="E112" s="193" t="s">
        <v>445</v>
      </c>
      <c r="F112" s="194" t="s">
        <v>517</v>
      </c>
      <c r="G112" s="194" t="s">
        <v>518</v>
      </c>
      <c r="H112" s="50"/>
      <c r="I112" s="50"/>
      <c r="J112" s="50"/>
      <c r="K112" s="50"/>
      <c r="L112" s="50"/>
    </row>
    <row r="113" spans="1:12" ht="15.75" x14ac:dyDescent="0.25">
      <c r="B113" s="50"/>
      <c r="E113" s="5" t="s">
        <v>16</v>
      </c>
      <c r="F113" s="195">
        <v>0.5</v>
      </c>
      <c r="G113" s="195">
        <v>1.5</v>
      </c>
      <c r="H113" s="50"/>
      <c r="I113" s="50"/>
      <c r="J113" s="50"/>
      <c r="K113" s="50"/>
      <c r="L113" s="50"/>
    </row>
    <row r="114" spans="1:12" ht="15.75" x14ac:dyDescent="0.25">
      <c r="B114" s="50"/>
      <c r="E114" s="196" t="s">
        <v>519</v>
      </c>
      <c r="F114" s="128"/>
      <c r="G114" s="128"/>
      <c r="H114" s="50"/>
      <c r="I114" s="50"/>
      <c r="J114" s="50"/>
      <c r="K114" s="50"/>
      <c r="L114" s="50"/>
    </row>
    <row r="115" spans="1:12" ht="15.75" x14ac:dyDescent="0.25">
      <c r="B115" s="50"/>
      <c r="E115" s="5" t="s">
        <v>520</v>
      </c>
      <c r="F115" s="128"/>
      <c r="G115" s="128"/>
      <c r="H115" s="50"/>
      <c r="I115" s="50"/>
      <c r="J115" s="50"/>
      <c r="K115" s="50"/>
      <c r="L115" s="50"/>
    </row>
    <row r="116" spans="1:12" ht="15.75" x14ac:dyDescent="0.25">
      <c r="B116" s="50"/>
      <c r="E116" s="5" t="s">
        <v>15</v>
      </c>
      <c r="F116" s="29">
        <f xml:space="preserve"> 0.005*F114</f>
        <v>0</v>
      </c>
      <c r="G116" s="29">
        <f>0.015*G115</f>
        <v>0</v>
      </c>
      <c r="H116" s="50"/>
      <c r="I116" s="50"/>
      <c r="J116" s="50"/>
      <c r="K116" s="50"/>
      <c r="L116" s="50"/>
    </row>
    <row r="117" spans="1:12" ht="15.75" x14ac:dyDescent="0.25">
      <c r="B117" s="50"/>
      <c r="C117" s="19"/>
      <c r="D117" s="19"/>
      <c r="E117" s="19"/>
      <c r="F117" s="33"/>
      <c r="G117" s="33"/>
      <c r="H117" s="50"/>
      <c r="I117" s="50"/>
      <c r="J117" s="50"/>
      <c r="K117" s="50"/>
      <c r="L117" s="50"/>
    </row>
    <row r="118" spans="1:12" ht="15.75" x14ac:dyDescent="0.25">
      <c r="B118" s="49" t="s">
        <v>0</v>
      </c>
    </row>
    <row r="119" spans="1:12" ht="18.75" x14ac:dyDescent="0.25">
      <c r="B119" s="273" t="s">
        <v>184</v>
      </c>
      <c r="C119" s="273"/>
      <c r="D119" s="273"/>
      <c r="E119" s="273"/>
      <c r="F119" s="273"/>
      <c r="G119" s="273"/>
      <c r="H119" s="273"/>
      <c r="I119" s="273"/>
      <c r="J119" s="273"/>
      <c r="K119" s="273"/>
      <c r="L119" s="273"/>
    </row>
    <row r="120" spans="1:12" ht="21" customHeight="1" x14ac:dyDescent="0.25">
      <c r="B120" s="275" t="s">
        <v>185</v>
      </c>
      <c r="C120" s="275"/>
      <c r="D120" s="275"/>
      <c r="E120" s="275"/>
      <c r="F120" s="275"/>
      <c r="G120" s="275"/>
      <c r="H120" s="275"/>
      <c r="I120" s="275"/>
      <c r="J120" s="275"/>
      <c r="K120" s="275"/>
      <c r="L120" s="275"/>
    </row>
    <row r="121" spans="1:12" ht="35.25" customHeight="1" x14ac:dyDescent="0.25">
      <c r="B121" s="275" t="s">
        <v>498</v>
      </c>
      <c r="C121" s="275"/>
      <c r="D121" s="275"/>
      <c r="E121" s="275"/>
      <c r="F121" s="275"/>
      <c r="G121" s="275"/>
      <c r="H121" s="275"/>
      <c r="I121" s="275"/>
      <c r="J121" s="275"/>
      <c r="K121" s="275"/>
      <c r="L121" s="275"/>
    </row>
    <row r="122" spans="1:12" ht="36" customHeight="1" x14ac:dyDescent="0.25">
      <c r="B122" s="275" t="s">
        <v>499</v>
      </c>
      <c r="C122" s="275"/>
      <c r="D122" s="275"/>
      <c r="E122" s="275"/>
      <c r="F122" s="275"/>
      <c r="G122" s="275"/>
      <c r="H122" s="275"/>
      <c r="I122" s="275"/>
      <c r="J122" s="275"/>
      <c r="K122" s="275"/>
      <c r="L122" s="275"/>
    </row>
    <row r="123" spans="1:12" ht="20.25" customHeight="1" x14ac:dyDescent="0.25">
      <c r="B123" s="275" t="s">
        <v>186</v>
      </c>
      <c r="C123" s="275"/>
      <c r="D123" s="275"/>
      <c r="E123" s="275"/>
      <c r="F123" s="275"/>
      <c r="G123" s="275"/>
      <c r="H123" s="275"/>
      <c r="I123" s="275"/>
      <c r="J123" s="275"/>
      <c r="K123" s="275"/>
      <c r="L123" s="275"/>
    </row>
    <row r="124" spans="1:12" ht="20.25" customHeight="1" x14ac:dyDescent="0.25">
      <c r="B124" s="169"/>
      <c r="C124" s="169"/>
      <c r="D124" s="169"/>
      <c r="E124" s="169"/>
      <c r="F124" s="169"/>
      <c r="G124" s="169"/>
      <c r="H124" s="169"/>
      <c r="I124" s="169"/>
      <c r="J124" s="169"/>
      <c r="K124" s="169"/>
      <c r="L124" s="169"/>
    </row>
    <row r="125" spans="1:12" ht="35.25" customHeight="1" x14ac:dyDescent="0.25">
      <c r="B125" s="271" t="s">
        <v>727</v>
      </c>
      <c r="C125" s="271"/>
      <c r="D125" s="271"/>
      <c r="E125" s="271"/>
      <c r="F125" s="271"/>
      <c r="G125" s="271"/>
      <c r="H125" s="271"/>
      <c r="I125" s="271"/>
      <c r="J125" s="271"/>
      <c r="K125" s="271"/>
      <c r="L125" s="173"/>
    </row>
    <row r="126" spans="1:12" ht="16.5" customHeight="1" thickBot="1" x14ac:dyDescent="0.3">
      <c r="B126" s="205"/>
      <c r="C126" s="167"/>
      <c r="D126" s="167"/>
      <c r="E126" s="167"/>
      <c r="F126" s="167"/>
      <c r="G126" s="167"/>
      <c r="H126" s="167"/>
      <c r="I126" s="167"/>
      <c r="J126" s="71"/>
      <c r="K126" s="70"/>
      <c r="L126" s="167"/>
    </row>
    <row r="127" spans="1:12" ht="38.25" customHeight="1" x14ac:dyDescent="0.25">
      <c r="B127" s="206" t="s">
        <v>526</v>
      </c>
      <c r="C127" s="313"/>
      <c r="D127" s="295"/>
      <c r="E127" s="184" t="s">
        <v>508</v>
      </c>
      <c r="F127" s="185" t="s">
        <v>20</v>
      </c>
      <c r="G127" s="186" t="s">
        <v>27</v>
      </c>
      <c r="H127" s="201" t="s">
        <v>516</v>
      </c>
      <c r="I127" s="70"/>
      <c r="J127" s="70"/>
      <c r="K127" s="71"/>
      <c r="L127" s="167"/>
    </row>
    <row r="128" spans="1:12" ht="15.75" x14ac:dyDescent="0.25">
      <c r="A128" s="70" t="s">
        <v>511</v>
      </c>
      <c r="B128" s="204"/>
      <c r="C128" s="314"/>
      <c r="D128" s="315"/>
      <c r="E128" s="256"/>
      <c r="F128" s="256"/>
      <c r="G128" s="182">
        <v>1E-3</v>
      </c>
      <c r="H128" s="252">
        <f>C128*E128*F128*G128</f>
        <v>0</v>
      </c>
      <c r="I128" s="71"/>
      <c r="J128" s="70"/>
      <c r="K128" s="71"/>
      <c r="L128" s="70"/>
    </row>
    <row r="129" spans="1:12" ht="15.75" x14ac:dyDescent="0.25">
      <c r="A129" s="70" t="s">
        <v>512</v>
      </c>
      <c r="B129" s="204"/>
      <c r="C129" s="314"/>
      <c r="D129" s="315"/>
      <c r="E129" s="256"/>
      <c r="F129" s="256"/>
      <c r="G129" s="182">
        <v>1E-3</v>
      </c>
      <c r="H129" s="187">
        <f t="shared" ref="H129:H132" si="0">C129*E129*F129*G129</f>
        <v>0</v>
      </c>
      <c r="I129" s="70"/>
      <c r="J129" s="179"/>
      <c r="K129" s="70"/>
      <c r="L129" s="181"/>
    </row>
    <row r="130" spans="1:12" ht="15.75" x14ac:dyDescent="0.25">
      <c r="A130" s="70" t="s">
        <v>513</v>
      </c>
      <c r="B130" s="204"/>
      <c r="C130" s="314"/>
      <c r="D130" s="315"/>
      <c r="E130" s="256"/>
      <c r="F130" s="256"/>
      <c r="G130" s="182">
        <v>1E-3</v>
      </c>
      <c r="H130" s="187">
        <f t="shared" si="0"/>
        <v>0</v>
      </c>
      <c r="I130" s="70"/>
      <c r="J130" s="179"/>
      <c r="K130" s="70"/>
      <c r="L130" s="181"/>
    </row>
    <row r="131" spans="1:12" ht="15.75" x14ac:dyDescent="0.25">
      <c r="A131" s="70" t="s">
        <v>514</v>
      </c>
      <c r="B131" s="204"/>
      <c r="C131" s="314"/>
      <c r="D131" s="315"/>
      <c r="E131" s="256"/>
      <c r="F131" s="256"/>
      <c r="G131" s="182">
        <v>1E-3</v>
      </c>
      <c r="H131" s="187">
        <f t="shared" si="0"/>
        <v>0</v>
      </c>
      <c r="I131" s="70"/>
      <c r="J131" s="179"/>
      <c r="K131" s="70"/>
      <c r="L131" s="181"/>
    </row>
    <row r="132" spans="1:12" ht="15.75" x14ac:dyDescent="0.25">
      <c r="A132" s="70" t="s">
        <v>515</v>
      </c>
      <c r="B132" s="204"/>
      <c r="C132" s="314"/>
      <c r="D132" s="315"/>
      <c r="E132" s="256"/>
      <c r="F132" s="256"/>
      <c r="G132" s="182">
        <v>1E-3</v>
      </c>
      <c r="H132" s="187">
        <f t="shared" si="0"/>
        <v>0</v>
      </c>
      <c r="I132" s="70"/>
      <c r="J132" s="179"/>
      <c r="K132" s="70"/>
      <c r="L132" s="181"/>
    </row>
    <row r="133" spans="1:12" ht="16.5" thickBot="1" x14ac:dyDescent="0.3">
      <c r="A133" s="19"/>
      <c r="B133" s="200"/>
      <c r="C133" s="299"/>
      <c r="D133" s="299"/>
      <c r="E133" s="300"/>
      <c r="F133" s="189" t="s">
        <v>101</v>
      </c>
      <c r="G133" s="188"/>
      <c r="H133" s="190">
        <f>SUM(H128:H132)</f>
        <v>0</v>
      </c>
      <c r="I133" s="70"/>
      <c r="J133" s="179"/>
      <c r="K133" s="70"/>
      <c r="L133" s="181"/>
    </row>
    <row r="134" spans="1:12" ht="28.5" x14ac:dyDescent="0.25">
      <c r="A134" s="19"/>
      <c r="B134" s="206" t="s">
        <v>526</v>
      </c>
      <c r="C134" s="306"/>
      <c r="D134" s="302"/>
      <c r="E134" s="197"/>
      <c r="F134" s="185" t="s">
        <v>20</v>
      </c>
      <c r="G134" s="186" t="s">
        <v>27</v>
      </c>
      <c r="H134" s="201" t="s">
        <v>521</v>
      </c>
      <c r="I134" s="70"/>
      <c r="J134" s="180"/>
      <c r="K134" s="70"/>
      <c r="L134" s="181"/>
    </row>
    <row r="135" spans="1:12" ht="15.75" x14ac:dyDescent="0.25">
      <c r="A135" s="70" t="s">
        <v>511</v>
      </c>
      <c r="B135" s="204"/>
      <c r="C135" s="314"/>
      <c r="D135" s="315"/>
      <c r="E135" s="256"/>
      <c r="F135" s="256"/>
      <c r="G135" s="182">
        <v>1E-3</v>
      </c>
      <c r="H135" s="187">
        <f>(C135)*E135*F135*G135</f>
        <v>0</v>
      </c>
      <c r="I135" s="71"/>
      <c r="J135" s="167"/>
      <c r="K135" s="71"/>
      <c r="L135" s="71"/>
    </row>
    <row r="136" spans="1:12" ht="15.75" x14ac:dyDescent="0.25">
      <c r="A136" s="70" t="s">
        <v>512</v>
      </c>
      <c r="B136" s="204"/>
      <c r="C136" s="314"/>
      <c r="D136" s="315"/>
      <c r="E136" s="256"/>
      <c r="F136" s="256"/>
      <c r="G136" s="182">
        <v>1E-3</v>
      </c>
      <c r="H136" s="187">
        <f t="shared" ref="H136:H139" si="1">(C136)*E136*F136*G136</f>
        <v>0</v>
      </c>
      <c r="I136" s="71"/>
      <c r="J136" s="170"/>
      <c r="K136" s="71"/>
      <c r="L136" s="71"/>
    </row>
    <row r="137" spans="1:12" ht="15.75" x14ac:dyDescent="0.25">
      <c r="A137" s="70" t="s">
        <v>513</v>
      </c>
      <c r="B137" s="204"/>
      <c r="C137" s="314"/>
      <c r="D137" s="315"/>
      <c r="E137" s="256"/>
      <c r="F137" s="256"/>
      <c r="G137" s="182">
        <v>1E-3</v>
      </c>
      <c r="H137" s="187">
        <f t="shared" si="1"/>
        <v>0</v>
      </c>
      <c r="I137" s="71"/>
      <c r="J137" s="170"/>
      <c r="K137" s="71"/>
      <c r="L137" s="71"/>
    </row>
    <row r="138" spans="1:12" ht="15.75" x14ac:dyDescent="0.25">
      <c r="A138" s="70" t="s">
        <v>514</v>
      </c>
      <c r="B138" s="204"/>
      <c r="C138" s="314"/>
      <c r="D138" s="315"/>
      <c r="E138" s="256"/>
      <c r="F138" s="256"/>
      <c r="G138" s="182">
        <v>1E-3</v>
      </c>
      <c r="H138" s="187">
        <f t="shared" si="1"/>
        <v>0</v>
      </c>
      <c r="I138" s="71"/>
      <c r="J138" s="170"/>
      <c r="K138" s="71"/>
      <c r="L138" s="71"/>
    </row>
    <row r="139" spans="1:12" ht="15.75" x14ac:dyDescent="0.25">
      <c r="A139" s="70" t="s">
        <v>515</v>
      </c>
      <c r="B139" s="204"/>
      <c r="C139" s="314"/>
      <c r="D139" s="315"/>
      <c r="E139" s="256"/>
      <c r="F139" s="256"/>
      <c r="G139" s="182">
        <v>1E-3</v>
      </c>
      <c r="H139" s="187">
        <f t="shared" si="1"/>
        <v>0</v>
      </c>
      <c r="I139" s="71"/>
      <c r="J139" s="167"/>
      <c r="K139" s="167"/>
      <c r="L139" s="167"/>
    </row>
    <row r="140" spans="1:12" ht="16.5" thickBot="1" x14ac:dyDescent="0.3">
      <c r="B140" s="200"/>
      <c r="C140" s="310"/>
      <c r="D140" s="310"/>
      <c r="E140" s="311"/>
      <c r="F140" s="199" t="s">
        <v>101</v>
      </c>
      <c r="G140" s="198"/>
      <c r="H140" s="190">
        <f>SUM(H135:H139)</f>
        <v>0</v>
      </c>
      <c r="I140" s="167"/>
      <c r="J140" s="167"/>
      <c r="K140" s="167"/>
      <c r="L140" s="167"/>
    </row>
    <row r="141" spans="1:12" ht="15.75" x14ac:dyDescent="0.25">
      <c r="B141" s="170"/>
      <c r="C141" s="170"/>
      <c r="D141" s="143"/>
      <c r="E141" s="143"/>
      <c r="F141" s="191"/>
      <c r="G141" s="192"/>
      <c r="H141" s="192"/>
      <c r="I141" s="170"/>
      <c r="J141" s="170"/>
      <c r="K141" s="170"/>
      <c r="L141" s="170"/>
    </row>
    <row r="142" spans="1:12" ht="15.75" x14ac:dyDescent="0.25">
      <c r="B142" s="49" t="s">
        <v>0</v>
      </c>
    </row>
    <row r="143" spans="1:12" ht="15.75" x14ac:dyDescent="0.25">
      <c r="B143" s="272" t="s">
        <v>522</v>
      </c>
      <c r="C143" s="273"/>
      <c r="D143" s="273"/>
      <c r="E143" s="273"/>
      <c r="F143" s="273"/>
      <c r="G143" s="273"/>
      <c r="H143" s="273"/>
      <c r="I143" s="273"/>
      <c r="J143" s="273"/>
      <c r="K143" s="273"/>
      <c r="L143" s="273"/>
    </row>
    <row r="144" spans="1:12" ht="15.75" x14ac:dyDescent="0.25">
      <c r="B144" s="272" t="s">
        <v>523</v>
      </c>
      <c r="C144" s="273"/>
      <c r="D144" s="273"/>
      <c r="E144" s="273"/>
      <c r="F144" s="273"/>
      <c r="G144" s="273"/>
      <c r="H144" s="273"/>
      <c r="I144" s="273"/>
      <c r="J144" s="273"/>
      <c r="K144" s="273"/>
      <c r="L144" s="273"/>
    </row>
    <row r="145" spans="2:12" ht="15.75" x14ac:dyDescent="0.25">
      <c r="B145" s="273" t="s">
        <v>728</v>
      </c>
      <c r="C145" s="273"/>
      <c r="D145" s="273"/>
      <c r="E145" s="273"/>
      <c r="F145" s="273"/>
      <c r="G145" s="273"/>
      <c r="H145" s="273"/>
      <c r="I145" s="273"/>
      <c r="J145" s="273"/>
      <c r="K145" s="273"/>
      <c r="L145" s="273"/>
    </row>
    <row r="146" spans="2:12" ht="18.75" x14ac:dyDescent="0.25">
      <c r="B146" s="273" t="s">
        <v>729</v>
      </c>
      <c r="C146" s="273"/>
      <c r="D146" s="273"/>
      <c r="E146" s="273"/>
      <c r="F146" s="273"/>
      <c r="G146" s="273"/>
      <c r="H146" s="273"/>
      <c r="I146" s="273"/>
      <c r="J146" s="273"/>
      <c r="K146" s="273"/>
      <c r="L146" s="273"/>
    </row>
    <row r="147" spans="2:12" ht="18.75" x14ac:dyDescent="0.25">
      <c r="B147" s="274" t="s">
        <v>509</v>
      </c>
      <c r="C147" s="274"/>
      <c r="D147" s="274"/>
      <c r="E147" s="274"/>
      <c r="F147" s="274"/>
      <c r="G147" s="274"/>
      <c r="H147" s="274"/>
      <c r="I147" s="274"/>
      <c r="J147" s="274"/>
      <c r="K147" s="274"/>
      <c r="L147" s="274"/>
    </row>
    <row r="148" spans="2:12" ht="15.75" x14ac:dyDescent="0.25">
      <c r="B148" s="49"/>
    </row>
    <row r="149" spans="2:12" ht="17.25" x14ac:dyDescent="0.25">
      <c r="B149" s="276" t="s">
        <v>725</v>
      </c>
      <c r="C149" s="276"/>
      <c r="D149" s="276"/>
      <c r="E149" s="276"/>
      <c r="F149" s="276"/>
      <c r="G149" s="276"/>
      <c r="H149" s="276"/>
      <c r="I149" s="276"/>
      <c r="J149" s="276"/>
    </row>
    <row r="150" spans="2:12" ht="18.75" x14ac:dyDescent="0.25">
      <c r="B150" s="270" t="s">
        <v>187</v>
      </c>
      <c r="C150" s="270"/>
      <c r="D150" s="270"/>
      <c r="E150" s="270"/>
      <c r="F150" s="270"/>
      <c r="G150" s="270"/>
      <c r="H150" s="270"/>
      <c r="I150" s="270"/>
      <c r="J150" s="270"/>
      <c r="K150" s="270"/>
      <c r="L150" s="270"/>
    </row>
    <row r="151" spans="2:12" ht="15.75" x14ac:dyDescent="0.25">
      <c r="B151" t="s">
        <v>0</v>
      </c>
      <c r="D151" s="167"/>
      <c r="F151" s="19"/>
      <c r="I151" s="62"/>
      <c r="J151" s="168"/>
      <c r="K151" s="167"/>
      <c r="L151" s="167"/>
    </row>
    <row r="152" spans="2:12" ht="36" x14ac:dyDescent="0.25">
      <c r="B152" s="33"/>
      <c r="C152" s="73" t="s">
        <v>459</v>
      </c>
      <c r="D152" s="73" t="s">
        <v>458</v>
      </c>
      <c r="E152" s="15" t="s">
        <v>379</v>
      </c>
      <c r="F152" s="74" t="s">
        <v>17</v>
      </c>
      <c r="G152" s="15" t="s">
        <v>18</v>
      </c>
      <c r="H152" s="15" t="s">
        <v>19</v>
      </c>
      <c r="I152" s="63" t="s">
        <v>20</v>
      </c>
      <c r="J152" s="104" t="s">
        <v>437</v>
      </c>
      <c r="K152" s="167"/>
      <c r="L152" s="167"/>
    </row>
    <row r="153" spans="2:12" ht="15.75" x14ac:dyDescent="0.25">
      <c r="B153" s="27"/>
      <c r="C153" s="105">
        <v>25</v>
      </c>
      <c r="D153" s="105"/>
      <c r="E153" s="127"/>
      <c r="F153" s="130">
        <v>2827</v>
      </c>
      <c r="G153" s="130">
        <v>1.5</v>
      </c>
      <c r="H153" s="130">
        <v>0.2</v>
      </c>
      <c r="I153" s="140"/>
      <c r="J153" s="137">
        <f>F153*(E153)^2*G153*H153*I153</f>
        <v>0</v>
      </c>
      <c r="K153" s="167"/>
      <c r="L153" s="167"/>
    </row>
    <row r="154" spans="2:12" ht="15.75" x14ac:dyDescent="0.25">
      <c r="B154" s="19"/>
      <c r="C154" s="105">
        <v>32</v>
      </c>
      <c r="D154" s="105"/>
      <c r="E154" s="127"/>
      <c r="F154" s="130">
        <v>2827</v>
      </c>
      <c r="G154" s="130">
        <v>1.5</v>
      </c>
      <c r="H154" s="130">
        <v>0.2</v>
      </c>
      <c r="I154" s="140"/>
      <c r="J154" s="137">
        <f t="shared" ref="J154:J179" si="2">F154*(E154)^2*G154*H154*I154</f>
        <v>0</v>
      </c>
      <c r="K154" s="167"/>
      <c r="L154" s="167"/>
    </row>
    <row r="155" spans="2:12" ht="15.75" x14ac:dyDescent="0.25">
      <c r="B155" s="19"/>
      <c r="C155" s="105">
        <v>40</v>
      </c>
      <c r="D155" s="105"/>
      <c r="E155" s="127"/>
      <c r="F155" s="130">
        <v>2827</v>
      </c>
      <c r="G155" s="130">
        <v>1.5</v>
      </c>
      <c r="H155" s="130">
        <v>0.2</v>
      </c>
      <c r="I155" s="140"/>
      <c r="J155" s="137">
        <f t="shared" si="2"/>
        <v>0</v>
      </c>
      <c r="K155" s="167"/>
      <c r="L155" s="167"/>
    </row>
    <row r="156" spans="2:12" ht="15.75" x14ac:dyDescent="0.25">
      <c r="B156" s="19"/>
      <c r="C156" s="105">
        <v>50</v>
      </c>
      <c r="D156" s="105"/>
      <c r="E156" s="127"/>
      <c r="F156" s="130">
        <v>2827</v>
      </c>
      <c r="G156" s="130">
        <v>1.5</v>
      </c>
      <c r="H156" s="130">
        <v>0.2</v>
      </c>
      <c r="I156" s="140"/>
      <c r="J156" s="137">
        <f t="shared" si="2"/>
        <v>0</v>
      </c>
      <c r="K156" s="167"/>
      <c r="L156" s="167"/>
    </row>
    <row r="157" spans="2:12" ht="15.75" x14ac:dyDescent="0.25">
      <c r="B157" s="19"/>
      <c r="C157" s="105">
        <v>63</v>
      </c>
      <c r="D157" s="105"/>
      <c r="E157" s="127"/>
      <c r="F157" s="130">
        <v>2827</v>
      </c>
      <c r="G157" s="130">
        <v>1.5</v>
      </c>
      <c r="H157" s="130">
        <v>0.2</v>
      </c>
      <c r="I157" s="140"/>
      <c r="J157" s="137">
        <f t="shared" si="2"/>
        <v>0</v>
      </c>
      <c r="K157" s="167"/>
      <c r="L157" s="167"/>
    </row>
    <row r="158" spans="2:12" ht="15.75" x14ac:dyDescent="0.25">
      <c r="B158" s="19"/>
      <c r="C158" s="105">
        <v>75</v>
      </c>
      <c r="D158" s="105"/>
      <c r="E158" s="127"/>
      <c r="F158" s="130">
        <v>2827</v>
      </c>
      <c r="G158" s="130">
        <v>1.5</v>
      </c>
      <c r="H158" s="130">
        <v>0.2</v>
      </c>
      <c r="I158" s="140"/>
      <c r="J158" s="137">
        <f t="shared" si="2"/>
        <v>0</v>
      </c>
      <c r="K158" s="167"/>
      <c r="L158" s="167"/>
    </row>
    <row r="159" spans="2:12" ht="15.75" x14ac:dyDescent="0.25">
      <c r="B159" s="19"/>
      <c r="C159" s="105">
        <v>90</v>
      </c>
      <c r="D159" s="105"/>
      <c r="E159" s="127"/>
      <c r="F159" s="130">
        <v>2827</v>
      </c>
      <c r="G159" s="130">
        <v>1.5</v>
      </c>
      <c r="H159" s="130">
        <v>0.2</v>
      </c>
      <c r="I159" s="140"/>
      <c r="J159" s="137">
        <f t="shared" si="2"/>
        <v>0</v>
      </c>
      <c r="K159" s="167"/>
      <c r="L159" s="167"/>
    </row>
    <row r="160" spans="2:12" ht="15.75" x14ac:dyDescent="0.25">
      <c r="B160" s="19"/>
      <c r="C160" s="105">
        <v>100</v>
      </c>
      <c r="D160" s="105"/>
      <c r="E160" s="127"/>
      <c r="F160" s="130">
        <v>2827</v>
      </c>
      <c r="G160" s="130">
        <v>1.5</v>
      </c>
      <c r="H160" s="130">
        <v>0.2</v>
      </c>
      <c r="I160" s="140"/>
      <c r="J160" s="137">
        <f t="shared" si="2"/>
        <v>0</v>
      </c>
      <c r="K160" s="167"/>
      <c r="L160" s="167"/>
    </row>
    <row r="161" spans="2:12" ht="15.75" x14ac:dyDescent="0.25">
      <c r="B161" s="19"/>
      <c r="C161" s="105">
        <v>125</v>
      </c>
      <c r="D161" s="105"/>
      <c r="E161" s="127"/>
      <c r="F161" s="130">
        <v>2827</v>
      </c>
      <c r="G161" s="130">
        <v>1.5</v>
      </c>
      <c r="H161" s="130">
        <v>0.2</v>
      </c>
      <c r="I161" s="140"/>
      <c r="J161" s="137">
        <f t="shared" si="2"/>
        <v>0</v>
      </c>
      <c r="K161" s="167"/>
      <c r="L161" s="167"/>
    </row>
    <row r="162" spans="2:12" ht="15.75" x14ac:dyDescent="0.25">
      <c r="B162" s="19"/>
      <c r="C162" s="105">
        <v>150</v>
      </c>
      <c r="D162" s="105"/>
      <c r="E162" s="127"/>
      <c r="F162" s="130">
        <v>2827</v>
      </c>
      <c r="G162" s="130">
        <v>1.5</v>
      </c>
      <c r="H162" s="130">
        <v>0.2</v>
      </c>
      <c r="I162" s="140"/>
      <c r="J162" s="137">
        <f t="shared" si="2"/>
        <v>0</v>
      </c>
      <c r="K162" s="167"/>
      <c r="L162" s="167"/>
    </row>
    <row r="163" spans="2:12" ht="15.75" x14ac:dyDescent="0.25">
      <c r="B163" s="19"/>
      <c r="C163" s="105">
        <v>160</v>
      </c>
      <c r="D163" s="105"/>
      <c r="E163" s="127"/>
      <c r="F163" s="130">
        <v>2827</v>
      </c>
      <c r="G163" s="130">
        <v>1.5</v>
      </c>
      <c r="H163" s="130">
        <v>0.2</v>
      </c>
      <c r="I163" s="140"/>
      <c r="J163" s="137">
        <f t="shared" si="2"/>
        <v>0</v>
      </c>
      <c r="K163" s="167"/>
      <c r="L163" s="167"/>
    </row>
    <row r="164" spans="2:12" ht="15.75" x14ac:dyDescent="0.25">
      <c r="B164" s="19"/>
      <c r="C164" s="105">
        <v>180</v>
      </c>
      <c r="D164" s="105"/>
      <c r="E164" s="127"/>
      <c r="F164" s="130">
        <v>2827</v>
      </c>
      <c r="G164" s="130">
        <v>1.5</v>
      </c>
      <c r="H164" s="130">
        <v>0.2</v>
      </c>
      <c r="I164" s="140"/>
      <c r="J164" s="137">
        <f t="shared" si="2"/>
        <v>0</v>
      </c>
      <c r="K164" s="167"/>
      <c r="L164" s="167"/>
    </row>
    <row r="165" spans="2:12" ht="15.75" x14ac:dyDescent="0.25">
      <c r="B165" s="19"/>
      <c r="C165" s="105">
        <v>200</v>
      </c>
      <c r="D165" s="105"/>
      <c r="E165" s="127"/>
      <c r="F165" s="130">
        <v>2827</v>
      </c>
      <c r="G165" s="130">
        <v>1.5</v>
      </c>
      <c r="H165" s="130">
        <v>0.2</v>
      </c>
      <c r="I165" s="140"/>
      <c r="J165" s="137">
        <f t="shared" si="2"/>
        <v>0</v>
      </c>
      <c r="K165" s="50"/>
      <c r="L165" s="50"/>
    </row>
    <row r="166" spans="2:12" ht="15.75" x14ac:dyDescent="0.25">
      <c r="B166" s="19"/>
      <c r="C166" s="105">
        <v>225</v>
      </c>
      <c r="D166" s="105"/>
      <c r="E166" s="127"/>
      <c r="F166" s="130">
        <v>2827</v>
      </c>
      <c r="G166" s="130">
        <v>1.5</v>
      </c>
      <c r="H166" s="130">
        <v>0.2</v>
      </c>
      <c r="I166" s="140"/>
      <c r="J166" s="137">
        <f t="shared" si="2"/>
        <v>0</v>
      </c>
      <c r="K166" s="50"/>
      <c r="L166" s="50"/>
    </row>
    <row r="167" spans="2:12" ht="15.75" x14ac:dyDescent="0.25">
      <c r="B167" s="19"/>
      <c r="C167" s="105">
        <v>250</v>
      </c>
      <c r="D167" s="105"/>
      <c r="E167" s="127"/>
      <c r="F167" s="130">
        <v>2827</v>
      </c>
      <c r="G167" s="130">
        <v>1.5</v>
      </c>
      <c r="H167" s="130">
        <v>0.2</v>
      </c>
      <c r="I167" s="140"/>
      <c r="J167" s="137">
        <f t="shared" si="2"/>
        <v>0</v>
      </c>
      <c r="K167" s="50"/>
      <c r="L167" s="50"/>
    </row>
    <row r="168" spans="2:12" ht="15.75" x14ac:dyDescent="0.25">
      <c r="B168" s="19"/>
      <c r="C168" s="105">
        <v>300</v>
      </c>
      <c r="D168" s="105"/>
      <c r="E168" s="127"/>
      <c r="F168" s="130">
        <v>2827</v>
      </c>
      <c r="G168" s="130">
        <v>1.5</v>
      </c>
      <c r="H168" s="130">
        <v>0.2</v>
      </c>
      <c r="I168" s="140"/>
      <c r="J168" s="137">
        <f t="shared" si="2"/>
        <v>0</v>
      </c>
      <c r="K168" s="50"/>
      <c r="L168" s="50"/>
    </row>
    <row r="169" spans="2:12" ht="15.75" x14ac:dyDescent="0.25">
      <c r="B169" s="19"/>
      <c r="C169" s="105">
        <v>350</v>
      </c>
      <c r="D169" s="105"/>
      <c r="E169" s="127"/>
      <c r="F169" s="130">
        <v>2827</v>
      </c>
      <c r="G169" s="130">
        <v>1.5</v>
      </c>
      <c r="H169" s="130">
        <v>0.2</v>
      </c>
      <c r="I169" s="140"/>
      <c r="J169" s="137">
        <f t="shared" si="2"/>
        <v>0</v>
      </c>
      <c r="K169" s="50"/>
      <c r="L169" s="50"/>
    </row>
    <row r="170" spans="2:12" ht="15.75" x14ac:dyDescent="0.25">
      <c r="B170" s="19"/>
      <c r="C170" s="105">
        <v>400</v>
      </c>
      <c r="D170" s="105"/>
      <c r="E170" s="127"/>
      <c r="F170" s="130">
        <v>2827</v>
      </c>
      <c r="G170" s="130">
        <v>1.5</v>
      </c>
      <c r="H170" s="130">
        <v>0.2</v>
      </c>
      <c r="I170" s="140"/>
      <c r="J170" s="137">
        <f t="shared" si="2"/>
        <v>0</v>
      </c>
      <c r="K170" s="50"/>
      <c r="L170" s="50"/>
    </row>
    <row r="171" spans="2:12" ht="15.75" x14ac:dyDescent="0.25">
      <c r="B171" s="19"/>
      <c r="C171" s="105">
        <v>450</v>
      </c>
      <c r="D171" s="105"/>
      <c r="E171" s="127"/>
      <c r="F171" s="130">
        <v>2827</v>
      </c>
      <c r="G171" s="130">
        <v>1.5</v>
      </c>
      <c r="H171" s="130">
        <v>0.2</v>
      </c>
      <c r="I171" s="140"/>
      <c r="J171" s="137">
        <f t="shared" si="2"/>
        <v>0</v>
      </c>
      <c r="K171" s="50"/>
      <c r="L171" s="50"/>
    </row>
    <row r="172" spans="2:12" ht="15.75" x14ac:dyDescent="0.25">
      <c r="B172" s="19"/>
      <c r="C172" s="105">
        <v>500</v>
      </c>
      <c r="D172" s="105"/>
      <c r="E172" s="127"/>
      <c r="F172" s="130">
        <v>2827</v>
      </c>
      <c r="G172" s="130">
        <v>1.5</v>
      </c>
      <c r="H172" s="130">
        <v>0.2</v>
      </c>
      <c r="I172" s="140"/>
      <c r="J172" s="137">
        <f t="shared" si="2"/>
        <v>0</v>
      </c>
      <c r="K172" s="50"/>
      <c r="L172" s="50"/>
    </row>
    <row r="173" spans="2:12" ht="15.75" x14ac:dyDescent="0.25">
      <c r="B173" s="19"/>
      <c r="C173" s="105">
        <v>600</v>
      </c>
      <c r="D173" s="105"/>
      <c r="E173" s="127"/>
      <c r="F173" s="130">
        <v>2827</v>
      </c>
      <c r="G173" s="130">
        <v>2</v>
      </c>
      <c r="H173" s="130">
        <v>0.2</v>
      </c>
      <c r="I173" s="140"/>
      <c r="J173" s="137">
        <f t="shared" si="2"/>
        <v>0</v>
      </c>
      <c r="K173" s="50"/>
      <c r="L173" s="50"/>
    </row>
    <row r="174" spans="2:12" ht="15.75" x14ac:dyDescent="0.25">
      <c r="B174" s="19"/>
      <c r="C174" s="105">
        <v>700</v>
      </c>
      <c r="D174" s="105"/>
      <c r="E174" s="127"/>
      <c r="F174" s="130">
        <v>2827</v>
      </c>
      <c r="G174" s="130">
        <v>2</v>
      </c>
      <c r="H174" s="130">
        <v>0.2</v>
      </c>
      <c r="I174" s="140"/>
      <c r="J174" s="137">
        <f t="shared" si="2"/>
        <v>0</v>
      </c>
      <c r="K174" s="50"/>
      <c r="L174" s="50"/>
    </row>
    <row r="175" spans="2:12" ht="15.75" x14ac:dyDescent="0.25">
      <c r="B175" s="19"/>
      <c r="C175" s="105">
        <v>800</v>
      </c>
      <c r="D175" s="105"/>
      <c r="E175" s="127"/>
      <c r="F175" s="130">
        <v>2827</v>
      </c>
      <c r="G175" s="130">
        <v>2</v>
      </c>
      <c r="H175" s="130">
        <v>0.2</v>
      </c>
      <c r="I175" s="140"/>
      <c r="J175" s="137">
        <f t="shared" si="2"/>
        <v>0</v>
      </c>
      <c r="K175" s="50"/>
      <c r="L175" s="50"/>
    </row>
    <row r="176" spans="2:12" ht="15.75" x14ac:dyDescent="0.25">
      <c r="B176" s="19"/>
      <c r="C176" s="105">
        <v>900</v>
      </c>
      <c r="D176" s="105"/>
      <c r="E176" s="127"/>
      <c r="F176" s="130">
        <v>2827</v>
      </c>
      <c r="G176" s="130">
        <v>2</v>
      </c>
      <c r="H176" s="130">
        <v>0.2</v>
      </c>
      <c r="I176" s="140"/>
      <c r="J176" s="137">
        <f t="shared" si="2"/>
        <v>0</v>
      </c>
      <c r="K176" s="50"/>
      <c r="L176" s="50"/>
    </row>
    <row r="177" spans="2:12" ht="15.75" x14ac:dyDescent="0.25">
      <c r="B177" s="19"/>
      <c r="C177" s="105">
        <v>1000</v>
      </c>
      <c r="D177" s="105"/>
      <c r="E177" s="127"/>
      <c r="F177" s="130">
        <v>2827</v>
      </c>
      <c r="G177" s="130">
        <v>2</v>
      </c>
      <c r="H177" s="130">
        <v>0.2</v>
      </c>
      <c r="I177" s="140"/>
      <c r="J177" s="137">
        <f t="shared" si="2"/>
        <v>0</v>
      </c>
      <c r="K177" s="50"/>
      <c r="L177" s="50"/>
    </row>
    <row r="178" spans="2:12" ht="15.75" x14ac:dyDescent="0.25">
      <c r="B178" s="19"/>
      <c r="C178" s="105">
        <v>1100</v>
      </c>
      <c r="D178" s="105"/>
      <c r="E178" s="127"/>
      <c r="F178" s="130">
        <v>2827</v>
      </c>
      <c r="G178" s="130">
        <v>2</v>
      </c>
      <c r="H178" s="130">
        <v>0.2</v>
      </c>
      <c r="I178" s="140"/>
      <c r="J178" s="137">
        <f t="shared" si="2"/>
        <v>0</v>
      </c>
      <c r="K178" s="50"/>
      <c r="L178" s="50"/>
    </row>
    <row r="179" spans="2:12" ht="15.75" x14ac:dyDescent="0.25">
      <c r="B179" s="19"/>
      <c r="C179" s="105">
        <v>1200</v>
      </c>
      <c r="D179" s="105"/>
      <c r="E179" s="127"/>
      <c r="F179" s="130">
        <v>2827</v>
      </c>
      <c r="G179" s="130">
        <v>2</v>
      </c>
      <c r="H179" s="130">
        <v>0.2</v>
      </c>
      <c r="I179" s="140"/>
      <c r="J179" s="137">
        <f t="shared" si="2"/>
        <v>0</v>
      </c>
      <c r="K179" s="50"/>
      <c r="L179" s="50"/>
    </row>
    <row r="180" spans="2:12" ht="15.75" x14ac:dyDescent="0.25">
      <c r="B180" s="50"/>
      <c r="C180" s="19"/>
      <c r="D180" s="143"/>
      <c r="E180" s="153"/>
      <c r="F180" s="153"/>
      <c r="G180" s="153"/>
      <c r="H180" s="153"/>
      <c r="I180" s="154" t="s">
        <v>101</v>
      </c>
      <c r="J180" s="139">
        <f>SUM(J153:J179)</f>
        <v>0</v>
      </c>
      <c r="K180" s="50"/>
      <c r="L180" s="50"/>
    </row>
    <row r="181" spans="2:12" ht="15.75" x14ac:dyDescent="0.25">
      <c r="B181" s="49" t="s">
        <v>0</v>
      </c>
    </row>
    <row r="182" spans="2:12" ht="15.75" x14ac:dyDescent="0.25">
      <c r="B182" s="273" t="s">
        <v>188</v>
      </c>
      <c r="C182" s="273"/>
      <c r="D182" s="273"/>
      <c r="E182" s="273"/>
      <c r="F182" s="273"/>
      <c r="G182" s="273"/>
      <c r="H182" s="273"/>
      <c r="I182" s="273"/>
      <c r="J182" s="273"/>
      <c r="K182" s="273"/>
      <c r="L182" s="273"/>
    </row>
    <row r="183" spans="2:12" ht="15.75" x14ac:dyDescent="0.25">
      <c r="B183" s="273" t="s">
        <v>189</v>
      </c>
      <c r="C183" s="273"/>
      <c r="D183" s="273"/>
      <c r="E183" s="273"/>
      <c r="F183" s="273"/>
      <c r="G183" s="273"/>
      <c r="H183" s="273"/>
      <c r="I183" s="273"/>
      <c r="J183" s="273"/>
      <c r="K183" s="273"/>
      <c r="L183" s="273"/>
    </row>
    <row r="184" spans="2:12" ht="15.75" x14ac:dyDescent="0.25">
      <c r="B184" s="273" t="s">
        <v>190</v>
      </c>
      <c r="C184" s="273"/>
      <c r="D184" s="273"/>
      <c r="E184" s="273"/>
      <c r="F184" s="273"/>
      <c r="G184" s="273"/>
      <c r="H184" s="273"/>
      <c r="I184" s="273"/>
      <c r="J184" s="273"/>
      <c r="K184" s="273"/>
      <c r="L184" s="273"/>
    </row>
    <row r="185" spans="2:12" ht="15.75" x14ac:dyDescent="0.25">
      <c r="B185" s="273" t="s">
        <v>191</v>
      </c>
      <c r="C185" s="273"/>
      <c r="D185" s="273"/>
      <c r="E185" s="273"/>
      <c r="F185" s="273"/>
      <c r="G185" s="273"/>
      <c r="H185" s="273"/>
      <c r="I185" s="273"/>
      <c r="J185" s="273"/>
      <c r="K185" s="273"/>
      <c r="L185" s="273"/>
    </row>
    <row r="186" spans="2:12" ht="15.75" x14ac:dyDescent="0.25">
      <c r="B186" s="273" t="s">
        <v>192</v>
      </c>
      <c r="C186" s="273"/>
      <c r="D186" s="273"/>
      <c r="E186" s="273"/>
      <c r="F186" s="273"/>
      <c r="G186" s="273"/>
      <c r="H186" s="273"/>
      <c r="I186" s="273"/>
      <c r="J186" s="273"/>
      <c r="K186" s="273"/>
      <c r="L186" s="273"/>
    </row>
    <row r="187" spans="2:12" ht="15.75" x14ac:dyDescent="0.25">
      <c r="B187" s="48" t="s">
        <v>193</v>
      </c>
    </row>
    <row r="188" spans="2:12" ht="15.75" x14ac:dyDescent="0.25">
      <c r="B188" s="273" t="s">
        <v>194</v>
      </c>
      <c r="C188" s="273"/>
      <c r="D188" s="273"/>
      <c r="E188" s="273"/>
      <c r="F188" s="273"/>
      <c r="G188" s="273"/>
      <c r="H188" s="273"/>
      <c r="I188" s="273"/>
      <c r="J188" s="273"/>
      <c r="K188" s="273"/>
      <c r="L188" s="273"/>
    </row>
    <row r="189" spans="2:12" ht="15.75" x14ac:dyDescent="0.25">
      <c r="B189" s="272" t="s">
        <v>195</v>
      </c>
      <c r="C189" s="272"/>
      <c r="D189" s="272"/>
      <c r="E189" s="272"/>
      <c r="F189" s="272"/>
      <c r="G189" s="272"/>
      <c r="H189" s="272"/>
      <c r="I189" s="272"/>
      <c r="J189" s="272"/>
      <c r="K189" s="272"/>
      <c r="L189" s="272"/>
    </row>
    <row r="190" spans="2:12" ht="15.75" x14ac:dyDescent="0.25">
      <c r="B190" s="272" t="s">
        <v>196</v>
      </c>
      <c r="C190" s="272"/>
      <c r="D190" s="272"/>
      <c r="E190" s="272"/>
      <c r="F190" s="272"/>
      <c r="G190" s="272"/>
      <c r="H190" s="272"/>
      <c r="I190" s="272"/>
      <c r="J190" s="272"/>
      <c r="K190" s="272"/>
      <c r="L190" s="272"/>
    </row>
    <row r="191" spans="2:12" ht="15.75" x14ac:dyDescent="0.25">
      <c r="B191" s="273" t="s">
        <v>197</v>
      </c>
      <c r="C191" s="273"/>
      <c r="D191" s="273"/>
      <c r="E191" s="273"/>
      <c r="F191" s="273"/>
      <c r="G191" s="273"/>
      <c r="H191" s="273"/>
      <c r="I191" s="273"/>
      <c r="J191" s="273"/>
      <c r="K191" s="273"/>
      <c r="L191" s="273"/>
    </row>
    <row r="192" spans="2:12" ht="126.75" customHeight="1" x14ac:dyDescent="0.25">
      <c r="B192" s="275" t="s">
        <v>500</v>
      </c>
      <c r="C192" s="273"/>
      <c r="D192" s="273"/>
      <c r="E192" s="273"/>
      <c r="F192" s="273"/>
      <c r="G192" s="273"/>
      <c r="H192" s="273"/>
      <c r="I192" s="273"/>
      <c r="J192" s="273"/>
      <c r="K192" s="273"/>
      <c r="L192" s="273"/>
    </row>
    <row r="193" spans="2:12" ht="17.25" x14ac:dyDescent="0.25">
      <c r="B193" s="270" t="s">
        <v>198</v>
      </c>
      <c r="C193" s="270"/>
      <c r="D193" s="270"/>
      <c r="E193" s="270"/>
      <c r="F193" s="270"/>
      <c r="G193" s="270"/>
      <c r="H193" s="270"/>
      <c r="I193" s="270"/>
      <c r="J193" s="270"/>
      <c r="K193" s="270"/>
      <c r="L193" s="270"/>
    </row>
    <row r="194" spans="2:12" ht="15.75" x14ac:dyDescent="0.25">
      <c r="B194" s="49"/>
    </row>
    <row r="195" spans="2:12" ht="18.75" x14ac:dyDescent="0.25">
      <c r="B195" s="270" t="s">
        <v>199</v>
      </c>
      <c r="C195" s="270"/>
      <c r="D195" s="270"/>
      <c r="E195" s="270"/>
      <c r="F195" s="270"/>
      <c r="G195" s="270"/>
      <c r="H195" s="270"/>
      <c r="I195" s="270"/>
      <c r="J195" s="270"/>
      <c r="K195" s="270"/>
      <c r="L195" s="270"/>
    </row>
    <row r="196" spans="2:12" ht="15.75" x14ac:dyDescent="0.25">
      <c r="B196" s="50"/>
      <c r="C196" s="50"/>
      <c r="D196" s="50"/>
      <c r="E196" s="50"/>
      <c r="F196" s="50"/>
      <c r="G196" s="50"/>
      <c r="H196" s="50"/>
      <c r="I196" s="50"/>
      <c r="J196" s="50"/>
      <c r="K196" s="50"/>
      <c r="L196" s="50"/>
    </row>
    <row r="197" spans="2:12" ht="18.75" x14ac:dyDescent="0.35">
      <c r="C197" s="50"/>
      <c r="D197" s="13" t="s">
        <v>21</v>
      </c>
      <c r="E197" s="4" t="s">
        <v>22</v>
      </c>
      <c r="F197" s="4" t="s">
        <v>24</v>
      </c>
      <c r="G197" s="4" t="s">
        <v>23</v>
      </c>
      <c r="H197" s="4" t="s">
        <v>25</v>
      </c>
      <c r="I197" s="4" t="s">
        <v>26</v>
      </c>
      <c r="J197" s="50"/>
      <c r="K197" s="50"/>
      <c r="L197" s="50"/>
    </row>
    <row r="198" spans="2:12" ht="15.75" x14ac:dyDescent="0.25">
      <c r="C198" s="50"/>
      <c r="D198" s="25">
        <f t="shared" ref="D198:D212" si="3">(E198*F198)+(G198*H198)+I198</f>
        <v>0</v>
      </c>
      <c r="E198" s="25">
        <f t="shared" ref="E198:E212" si="4">I220</f>
        <v>0</v>
      </c>
      <c r="F198" s="25">
        <f t="shared" ref="F198:F212" si="5">H220</f>
        <v>0</v>
      </c>
      <c r="G198" s="25">
        <f t="shared" ref="G198:G212" si="6">K250</f>
        <v>0</v>
      </c>
      <c r="H198" s="25">
        <f t="shared" ref="H198:H212" si="7">I250</f>
        <v>0</v>
      </c>
      <c r="I198" s="25">
        <f t="shared" ref="I198:I212" si="8">J269</f>
        <v>0</v>
      </c>
      <c r="J198" s="50"/>
      <c r="K198" s="50"/>
      <c r="L198" s="50"/>
    </row>
    <row r="199" spans="2:12" ht="15.75" x14ac:dyDescent="0.25">
      <c r="C199" s="50"/>
      <c r="D199" s="25">
        <f t="shared" si="3"/>
        <v>0</v>
      </c>
      <c r="E199" s="25">
        <f t="shared" si="4"/>
        <v>0</v>
      </c>
      <c r="F199" s="25">
        <f t="shared" si="5"/>
        <v>0</v>
      </c>
      <c r="G199" s="25">
        <f t="shared" si="6"/>
        <v>0</v>
      </c>
      <c r="H199" s="25">
        <f t="shared" si="7"/>
        <v>0</v>
      </c>
      <c r="I199" s="25">
        <f t="shared" si="8"/>
        <v>0</v>
      </c>
      <c r="J199" s="50"/>
      <c r="K199" s="50"/>
      <c r="L199" s="50"/>
    </row>
    <row r="200" spans="2:12" ht="15.75" x14ac:dyDescent="0.25">
      <c r="C200" s="50"/>
      <c r="D200" s="25">
        <f t="shared" si="3"/>
        <v>0</v>
      </c>
      <c r="E200" s="25">
        <f t="shared" si="4"/>
        <v>0</v>
      </c>
      <c r="F200" s="25">
        <f t="shared" si="5"/>
        <v>0</v>
      </c>
      <c r="G200" s="25">
        <f t="shared" si="6"/>
        <v>0</v>
      </c>
      <c r="H200" s="25">
        <f t="shared" si="7"/>
        <v>0</v>
      </c>
      <c r="I200" s="25">
        <f t="shared" si="8"/>
        <v>0</v>
      </c>
      <c r="J200" s="50"/>
      <c r="K200" s="50"/>
      <c r="L200" s="50"/>
    </row>
    <row r="201" spans="2:12" ht="15.75" x14ac:dyDescent="0.25">
      <c r="C201" s="50"/>
      <c r="D201" s="25">
        <f t="shared" si="3"/>
        <v>0</v>
      </c>
      <c r="E201" s="25">
        <f t="shared" si="4"/>
        <v>0</v>
      </c>
      <c r="F201" s="25">
        <f t="shared" si="5"/>
        <v>0</v>
      </c>
      <c r="G201" s="25">
        <f t="shared" si="6"/>
        <v>0</v>
      </c>
      <c r="H201" s="25">
        <f t="shared" si="7"/>
        <v>0</v>
      </c>
      <c r="I201" s="25">
        <f t="shared" si="8"/>
        <v>0</v>
      </c>
      <c r="J201" s="50"/>
      <c r="K201" s="50"/>
      <c r="L201" s="50"/>
    </row>
    <row r="202" spans="2:12" ht="15.75" x14ac:dyDescent="0.25">
      <c r="C202" s="50"/>
      <c r="D202" s="25">
        <f t="shared" si="3"/>
        <v>0</v>
      </c>
      <c r="E202" s="25">
        <f t="shared" si="4"/>
        <v>0</v>
      </c>
      <c r="F202" s="25">
        <f t="shared" si="5"/>
        <v>0</v>
      </c>
      <c r="G202" s="25">
        <f t="shared" si="6"/>
        <v>0</v>
      </c>
      <c r="H202" s="25">
        <f t="shared" si="7"/>
        <v>0</v>
      </c>
      <c r="I202" s="25">
        <f t="shared" si="8"/>
        <v>0</v>
      </c>
      <c r="J202" s="50"/>
      <c r="K202" s="50"/>
      <c r="L202" s="50"/>
    </row>
    <row r="203" spans="2:12" ht="15.75" x14ac:dyDescent="0.25">
      <c r="C203" s="50"/>
      <c r="D203" s="25">
        <f t="shared" si="3"/>
        <v>0</v>
      </c>
      <c r="E203" s="25">
        <f t="shared" si="4"/>
        <v>0</v>
      </c>
      <c r="F203" s="25">
        <f t="shared" si="5"/>
        <v>0</v>
      </c>
      <c r="G203" s="25">
        <f t="shared" si="6"/>
        <v>0</v>
      </c>
      <c r="H203" s="25">
        <f t="shared" si="7"/>
        <v>0</v>
      </c>
      <c r="I203" s="25">
        <f t="shared" si="8"/>
        <v>0</v>
      </c>
      <c r="J203" s="50"/>
      <c r="K203" s="50"/>
      <c r="L203" s="50"/>
    </row>
    <row r="204" spans="2:12" ht="15.75" x14ac:dyDescent="0.25">
      <c r="C204" s="50"/>
      <c r="D204" s="25">
        <f t="shared" si="3"/>
        <v>0</v>
      </c>
      <c r="E204" s="25">
        <f t="shared" si="4"/>
        <v>0</v>
      </c>
      <c r="F204" s="25">
        <f t="shared" si="5"/>
        <v>0</v>
      </c>
      <c r="G204" s="25">
        <f t="shared" si="6"/>
        <v>0</v>
      </c>
      <c r="H204" s="25">
        <f t="shared" si="7"/>
        <v>0</v>
      </c>
      <c r="I204" s="25">
        <f t="shared" si="8"/>
        <v>0</v>
      </c>
      <c r="J204" s="50"/>
      <c r="K204" s="50"/>
      <c r="L204" s="50"/>
    </row>
    <row r="205" spans="2:12" ht="15.75" x14ac:dyDescent="0.25">
      <c r="C205" s="50"/>
      <c r="D205" s="25">
        <f t="shared" si="3"/>
        <v>0</v>
      </c>
      <c r="E205" s="25">
        <f t="shared" si="4"/>
        <v>0</v>
      </c>
      <c r="F205" s="25">
        <f t="shared" si="5"/>
        <v>0</v>
      </c>
      <c r="G205" s="25">
        <f t="shared" si="6"/>
        <v>0</v>
      </c>
      <c r="H205" s="25">
        <f t="shared" si="7"/>
        <v>0</v>
      </c>
      <c r="I205" s="25">
        <f t="shared" si="8"/>
        <v>0</v>
      </c>
      <c r="J205" s="50"/>
      <c r="K205" s="50"/>
      <c r="L205" s="50"/>
    </row>
    <row r="206" spans="2:12" ht="15.75" x14ac:dyDescent="0.25">
      <c r="C206" s="50"/>
      <c r="D206" s="25">
        <f t="shared" si="3"/>
        <v>0</v>
      </c>
      <c r="E206" s="25">
        <f t="shared" si="4"/>
        <v>0</v>
      </c>
      <c r="F206" s="25">
        <f t="shared" si="5"/>
        <v>0</v>
      </c>
      <c r="G206" s="25">
        <f t="shared" si="6"/>
        <v>0</v>
      </c>
      <c r="H206" s="25">
        <f t="shared" si="7"/>
        <v>0</v>
      </c>
      <c r="I206" s="25">
        <f t="shared" si="8"/>
        <v>0</v>
      </c>
      <c r="J206" s="50"/>
      <c r="K206" s="50"/>
      <c r="L206" s="50"/>
    </row>
    <row r="207" spans="2:12" ht="15.75" x14ac:dyDescent="0.25">
      <c r="C207" s="50"/>
      <c r="D207" s="25">
        <f t="shared" si="3"/>
        <v>0</v>
      </c>
      <c r="E207" s="25">
        <f t="shared" si="4"/>
        <v>0</v>
      </c>
      <c r="F207" s="25">
        <f t="shared" si="5"/>
        <v>0</v>
      </c>
      <c r="G207" s="25">
        <f t="shared" si="6"/>
        <v>0</v>
      </c>
      <c r="H207" s="25">
        <f t="shared" si="7"/>
        <v>0</v>
      </c>
      <c r="I207" s="25">
        <f t="shared" si="8"/>
        <v>0</v>
      </c>
      <c r="J207" s="50"/>
      <c r="K207" s="50"/>
      <c r="L207" s="50"/>
    </row>
    <row r="208" spans="2:12" ht="15.75" x14ac:dyDescent="0.25">
      <c r="C208" s="50"/>
      <c r="D208" s="25">
        <f t="shared" si="3"/>
        <v>0</v>
      </c>
      <c r="E208" s="25">
        <f t="shared" si="4"/>
        <v>0</v>
      </c>
      <c r="F208" s="25">
        <f t="shared" si="5"/>
        <v>0</v>
      </c>
      <c r="G208" s="25">
        <f t="shared" si="6"/>
        <v>0</v>
      </c>
      <c r="H208" s="25">
        <f t="shared" si="7"/>
        <v>0</v>
      </c>
      <c r="I208" s="25">
        <f t="shared" si="8"/>
        <v>0</v>
      </c>
      <c r="J208" s="50"/>
      <c r="K208" s="50"/>
      <c r="L208" s="50"/>
    </row>
    <row r="209" spans="2:12" ht="15.75" x14ac:dyDescent="0.25">
      <c r="C209" s="50"/>
      <c r="D209" s="25">
        <f t="shared" si="3"/>
        <v>0</v>
      </c>
      <c r="E209" s="25">
        <f t="shared" si="4"/>
        <v>0</v>
      </c>
      <c r="F209" s="25">
        <f t="shared" si="5"/>
        <v>0</v>
      </c>
      <c r="G209" s="25">
        <f t="shared" si="6"/>
        <v>0</v>
      </c>
      <c r="H209" s="25">
        <f t="shared" si="7"/>
        <v>0</v>
      </c>
      <c r="I209" s="25">
        <f t="shared" si="8"/>
        <v>0</v>
      </c>
      <c r="J209" s="50"/>
      <c r="K209" s="50"/>
      <c r="L209" s="50"/>
    </row>
    <row r="210" spans="2:12" ht="15.75" x14ac:dyDescent="0.25">
      <c r="C210" s="50"/>
      <c r="D210" s="25">
        <f t="shared" si="3"/>
        <v>0</v>
      </c>
      <c r="E210" s="25">
        <f t="shared" si="4"/>
        <v>0</v>
      </c>
      <c r="F210" s="25">
        <f t="shared" si="5"/>
        <v>0</v>
      </c>
      <c r="G210" s="25">
        <f t="shared" si="6"/>
        <v>0</v>
      </c>
      <c r="H210" s="25">
        <f t="shared" si="7"/>
        <v>0</v>
      </c>
      <c r="I210" s="25">
        <f t="shared" si="8"/>
        <v>0</v>
      </c>
      <c r="J210" s="50"/>
      <c r="K210" s="50"/>
      <c r="L210" s="50"/>
    </row>
    <row r="211" spans="2:12" ht="15.75" x14ac:dyDescent="0.25">
      <c r="C211" s="50"/>
      <c r="D211" s="25">
        <f t="shared" si="3"/>
        <v>0</v>
      </c>
      <c r="E211" s="25">
        <f t="shared" si="4"/>
        <v>0</v>
      </c>
      <c r="F211" s="25">
        <f t="shared" si="5"/>
        <v>0</v>
      </c>
      <c r="G211" s="25">
        <f t="shared" si="6"/>
        <v>0</v>
      </c>
      <c r="H211" s="25">
        <f t="shared" si="7"/>
        <v>0</v>
      </c>
      <c r="I211" s="25">
        <f t="shared" si="8"/>
        <v>0</v>
      </c>
      <c r="J211" s="50"/>
      <c r="K211" s="50"/>
      <c r="L211" s="50"/>
    </row>
    <row r="212" spans="2:12" ht="15.75" x14ac:dyDescent="0.25">
      <c r="C212" s="50"/>
      <c r="D212" s="25">
        <f t="shared" si="3"/>
        <v>0</v>
      </c>
      <c r="E212" s="25">
        <f t="shared" si="4"/>
        <v>0</v>
      </c>
      <c r="F212" s="25">
        <f t="shared" si="5"/>
        <v>0</v>
      </c>
      <c r="G212" s="25">
        <f t="shared" si="6"/>
        <v>0</v>
      </c>
      <c r="H212" s="25">
        <f t="shared" si="7"/>
        <v>0</v>
      </c>
      <c r="I212" s="25">
        <f t="shared" si="8"/>
        <v>0</v>
      </c>
      <c r="J212" s="50"/>
      <c r="K212" s="50"/>
      <c r="L212" s="50"/>
    </row>
    <row r="213" spans="2:12" ht="15.75" x14ac:dyDescent="0.25">
      <c r="C213" s="64" t="s">
        <v>101</v>
      </c>
      <c r="D213" s="66">
        <f>SUM(D198:D212)</f>
        <v>0</v>
      </c>
      <c r="I213" s="22"/>
      <c r="J213" s="50"/>
      <c r="K213" s="50"/>
      <c r="L213" s="50"/>
    </row>
    <row r="214" spans="2:12" ht="15.75" x14ac:dyDescent="0.25">
      <c r="B214" s="49" t="s">
        <v>0</v>
      </c>
    </row>
    <row r="215" spans="2:12" ht="18.75" x14ac:dyDescent="0.25">
      <c r="B215" s="270" t="s">
        <v>200</v>
      </c>
      <c r="C215" s="270"/>
      <c r="D215" s="270"/>
      <c r="E215" s="270"/>
      <c r="F215" s="270"/>
      <c r="G215" s="270"/>
      <c r="H215" s="270"/>
      <c r="I215" s="270"/>
      <c r="J215" s="270"/>
      <c r="K215" s="270"/>
      <c r="L215" s="270"/>
    </row>
    <row r="216" spans="2:12" ht="15.75" x14ac:dyDescent="0.25">
      <c r="B216" s="49"/>
    </row>
    <row r="217" spans="2:12" ht="18.75" x14ac:dyDescent="0.25">
      <c r="B217" s="270" t="s">
        <v>201</v>
      </c>
      <c r="C217" s="270"/>
      <c r="D217" s="270"/>
      <c r="E217" s="270"/>
      <c r="F217" s="270"/>
      <c r="G217" s="270"/>
      <c r="H217" s="270"/>
      <c r="I217" s="270"/>
      <c r="J217" s="270"/>
      <c r="K217" s="270"/>
      <c r="L217" s="270"/>
    </row>
    <row r="218" spans="2:12" ht="15.75" x14ac:dyDescent="0.25">
      <c r="B218" s="50"/>
      <c r="C218" s="50"/>
      <c r="D218" s="50"/>
      <c r="E218" s="50"/>
      <c r="F218" s="50"/>
      <c r="G218" s="50"/>
      <c r="H218" s="50"/>
      <c r="I218" s="50"/>
      <c r="J218" s="50"/>
      <c r="K218" s="50"/>
      <c r="L218" s="50"/>
    </row>
    <row r="219" spans="2:12" ht="38.25" x14ac:dyDescent="0.25">
      <c r="B219" s="50"/>
      <c r="D219" s="75" t="s">
        <v>384</v>
      </c>
      <c r="E219" s="109" t="s">
        <v>438</v>
      </c>
      <c r="F219" s="109" t="s">
        <v>19</v>
      </c>
      <c r="G219" s="107" t="s">
        <v>20</v>
      </c>
      <c r="H219" s="68" t="s">
        <v>385</v>
      </c>
      <c r="I219" s="68" t="s">
        <v>456</v>
      </c>
      <c r="J219" s="68" t="s">
        <v>457</v>
      </c>
      <c r="K219" s="50"/>
      <c r="L219" s="50"/>
    </row>
    <row r="220" spans="2:12" ht="15.75" x14ac:dyDescent="0.25">
      <c r="B220" s="50"/>
      <c r="D220" s="88"/>
      <c r="E220" s="115"/>
      <c r="F220" s="115"/>
      <c r="G220" s="115"/>
      <c r="H220" s="115"/>
      <c r="I220" s="116">
        <f>E220*F220*G220</f>
        <v>0</v>
      </c>
      <c r="J220" s="129">
        <f>E220*F220*G220*H220</f>
        <v>0</v>
      </c>
      <c r="K220" s="50"/>
      <c r="L220" s="50"/>
    </row>
    <row r="221" spans="2:12" ht="15.75" x14ac:dyDescent="0.25">
      <c r="B221" s="50"/>
      <c r="D221" s="88"/>
      <c r="E221" s="115"/>
      <c r="F221" s="115"/>
      <c r="G221" s="115"/>
      <c r="H221" s="115"/>
      <c r="I221" s="116">
        <f t="shared" ref="I221:I234" si="9">E221*F221*G221</f>
        <v>0</v>
      </c>
      <c r="J221" s="129">
        <f t="shared" ref="J221:J234" si="10">E221*F221*G221*H221</f>
        <v>0</v>
      </c>
      <c r="K221" s="50"/>
      <c r="L221" s="50"/>
    </row>
    <row r="222" spans="2:12" ht="15.75" x14ac:dyDescent="0.25">
      <c r="B222" s="50"/>
      <c r="D222" s="88"/>
      <c r="E222" s="115"/>
      <c r="F222" s="115"/>
      <c r="G222" s="115"/>
      <c r="H222" s="115"/>
      <c r="I222" s="116">
        <f t="shared" si="9"/>
        <v>0</v>
      </c>
      <c r="J222" s="129">
        <f t="shared" si="10"/>
        <v>0</v>
      </c>
      <c r="K222" s="50"/>
      <c r="L222" s="50"/>
    </row>
    <row r="223" spans="2:12" ht="15.75" x14ac:dyDescent="0.25">
      <c r="B223" s="50"/>
      <c r="D223" s="113"/>
      <c r="E223" s="115"/>
      <c r="F223" s="115"/>
      <c r="G223" s="115"/>
      <c r="H223" s="115"/>
      <c r="I223" s="116">
        <f t="shared" si="9"/>
        <v>0</v>
      </c>
      <c r="J223" s="129">
        <f t="shared" si="10"/>
        <v>0</v>
      </c>
      <c r="K223" s="50"/>
      <c r="L223" s="50"/>
    </row>
    <row r="224" spans="2:12" ht="15.75" x14ac:dyDescent="0.25">
      <c r="B224" s="50"/>
      <c r="D224" s="113"/>
      <c r="E224" s="115"/>
      <c r="F224" s="115"/>
      <c r="G224" s="115"/>
      <c r="H224" s="115"/>
      <c r="I224" s="116">
        <f t="shared" si="9"/>
        <v>0</v>
      </c>
      <c r="J224" s="129">
        <f t="shared" si="10"/>
        <v>0</v>
      </c>
      <c r="K224" s="50"/>
      <c r="L224" s="50"/>
    </row>
    <row r="225" spans="2:12" ht="15.75" x14ac:dyDescent="0.25">
      <c r="B225" s="50"/>
      <c r="D225" s="113"/>
      <c r="E225" s="115"/>
      <c r="F225" s="115"/>
      <c r="G225" s="115"/>
      <c r="H225" s="115"/>
      <c r="I225" s="116">
        <f t="shared" si="9"/>
        <v>0</v>
      </c>
      <c r="J225" s="129">
        <f t="shared" si="10"/>
        <v>0</v>
      </c>
      <c r="K225" s="50"/>
      <c r="L225" s="50"/>
    </row>
    <row r="226" spans="2:12" ht="15.75" x14ac:dyDescent="0.25">
      <c r="B226" s="50"/>
      <c r="D226" s="113"/>
      <c r="E226" s="115"/>
      <c r="F226" s="115"/>
      <c r="G226" s="115"/>
      <c r="H226" s="115"/>
      <c r="I226" s="116">
        <f t="shared" si="9"/>
        <v>0</v>
      </c>
      <c r="J226" s="129">
        <f t="shared" si="10"/>
        <v>0</v>
      </c>
      <c r="K226" s="50"/>
      <c r="L226" s="50"/>
    </row>
    <row r="227" spans="2:12" ht="15.75" x14ac:dyDescent="0.25">
      <c r="B227" s="50"/>
      <c r="D227" s="113"/>
      <c r="E227" s="115"/>
      <c r="F227" s="115"/>
      <c r="G227" s="115"/>
      <c r="H227" s="115"/>
      <c r="I227" s="116">
        <f t="shared" si="9"/>
        <v>0</v>
      </c>
      <c r="J227" s="129">
        <f t="shared" si="10"/>
        <v>0</v>
      </c>
      <c r="K227" s="50"/>
      <c r="L227" s="50"/>
    </row>
    <row r="228" spans="2:12" ht="15.75" x14ac:dyDescent="0.25">
      <c r="B228" s="50"/>
      <c r="D228" s="113"/>
      <c r="E228" s="115"/>
      <c r="F228" s="115"/>
      <c r="G228" s="115"/>
      <c r="H228" s="115"/>
      <c r="I228" s="116">
        <f t="shared" si="9"/>
        <v>0</v>
      </c>
      <c r="J228" s="129">
        <f t="shared" si="10"/>
        <v>0</v>
      </c>
      <c r="K228" s="50"/>
      <c r="L228" s="50"/>
    </row>
    <row r="229" spans="2:12" ht="15.75" x14ac:dyDescent="0.25">
      <c r="B229" s="50"/>
      <c r="D229" s="113"/>
      <c r="E229" s="115"/>
      <c r="F229" s="115"/>
      <c r="G229" s="115"/>
      <c r="H229" s="115"/>
      <c r="I229" s="116">
        <f t="shared" si="9"/>
        <v>0</v>
      </c>
      <c r="J229" s="129">
        <f t="shared" si="10"/>
        <v>0</v>
      </c>
      <c r="K229" s="50"/>
      <c r="L229" s="50"/>
    </row>
    <row r="230" spans="2:12" ht="15.75" x14ac:dyDescent="0.25">
      <c r="B230" s="50"/>
      <c r="D230" s="113"/>
      <c r="E230" s="115"/>
      <c r="F230" s="115"/>
      <c r="G230" s="115"/>
      <c r="H230" s="115"/>
      <c r="I230" s="116">
        <f t="shared" si="9"/>
        <v>0</v>
      </c>
      <c r="J230" s="129">
        <f t="shared" si="10"/>
        <v>0</v>
      </c>
      <c r="K230" s="50"/>
      <c r="L230" s="50"/>
    </row>
    <row r="231" spans="2:12" ht="15.75" x14ac:dyDescent="0.25">
      <c r="B231" s="50"/>
      <c r="D231" s="113"/>
      <c r="E231" s="115"/>
      <c r="F231" s="115"/>
      <c r="G231" s="115"/>
      <c r="H231" s="115"/>
      <c r="I231" s="116">
        <f t="shared" si="9"/>
        <v>0</v>
      </c>
      <c r="J231" s="129">
        <f t="shared" si="10"/>
        <v>0</v>
      </c>
      <c r="K231" s="50"/>
      <c r="L231" s="50"/>
    </row>
    <row r="232" spans="2:12" ht="15.75" x14ac:dyDescent="0.25">
      <c r="B232" s="50"/>
      <c r="D232" s="113"/>
      <c r="E232" s="115"/>
      <c r="F232" s="115"/>
      <c r="G232" s="115"/>
      <c r="H232" s="115"/>
      <c r="I232" s="116">
        <f t="shared" si="9"/>
        <v>0</v>
      </c>
      <c r="J232" s="129">
        <f t="shared" si="10"/>
        <v>0</v>
      </c>
      <c r="K232" s="50"/>
      <c r="L232" s="50"/>
    </row>
    <row r="233" spans="2:12" ht="15.75" x14ac:dyDescent="0.25">
      <c r="B233" s="50"/>
      <c r="D233" s="113"/>
      <c r="E233" s="115"/>
      <c r="F233" s="115"/>
      <c r="G233" s="115"/>
      <c r="H233" s="115"/>
      <c r="I233" s="116">
        <f t="shared" si="9"/>
        <v>0</v>
      </c>
      <c r="J233" s="129">
        <f t="shared" si="10"/>
        <v>0</v>
      </c>
      <c r="K233" s="50"/>
      <c r="L233" s="50"/>
    </row>
    <row r="234" spans="2:12" ht="15.75" x14ac:dyDescent="0.25">
      <c r="B234" s="50"/>
      <c r="D234" s="113"/>
      <c r="E234" s="115"/>
      <c r="F234" s="115"/>
      <c r="G234" s="115"/>
      <c r="H234" s="115"/>
      <c r="I234" s="116">
        <f t="shared" si="9"/>
        <v>0</v>
      </c>
      <c r="J234" s="129">
        <f t="shared" si="10"/>
        <v>0</v>
      </c>
      <c r="K234" s="50"/>
      <c r="L234" s="50"/>
    </row>
    <row r="235" spans="2:12" ht="15.75" x14ac:dyDescent="0.25">
      <c r="B235" s="50"/>
      <c r="D235" s="126"/>
      <c r="E235" s="126"/>
      <c r="F235" s="126"/>
      <c r="G235" s="64"/>
      <c r="H235" s="64"/>
      <c r="I235" s="99" t="s">
        <v>101</v>
      </c>
      <c r="J235" s="99">
        <f>SUM(J220:J234)</f>
        <v>0</v>
      </c>
      <c r="K235" s="50"/>
      <c r="L235" s="50"/>
    </row>
    <row r="236" spans="2:12" ht="15.75" x14ac:dyDescent="0.25">
      <c r="B236" s="49" t="s">
        <v>0</v>
      </c>
    </row>
    <row r="237" spans="2:12" ht="18.75" x14ac:dyDescent="0.25">
      <c r="B237" s="273" t="s">
        <v>202</v>
      </c>
      <c r="C237" s="273"/>
      <c r="D237" s="273"/>
      <c r="E237" s="273"/>
      <c r="F237" s="273"/>
      <c r="G237" s="273"/>
      <c r="H237" s="273"/>
      <c r="I237" s="273"/>
      <c r="J237" s="273"/>
      <c r="K237" s="273"/>
      <c r="L237" s="273"/>
    </row>
    <row r="238" spans="2:12" ht="15.75" x14ac:dyDescent="0.25">
      <c r="B238" s="273" t="s">
        <v>191</v>
      </c>
      <c r="C238" s="273"/>
      <c r="D238" s="273"/>
      <c r="E238" s="273"/>
      <c r="F238" s="273"/>
      <c r="G238" s="273"/>
      <c r="H238" s="273"/>
      <c r="I238" s="273"/>
      <c r="J238" s="273"/>
      <c r="K238" s="273"/>
      <c r="L238" s="273"/>
    </row>
    <row r="239" spans="2:12" ht="15.75" x14ac:dyDescent="0.25">
      <c r="B239" s="273" t="s">
        <v>192</v>
      </c>
      <c r="C239" s="273"/>
      <c r="D239" s="273"/>
      <c r="E239" s="273"/>
      <c r="F239" s="273"/>
      <c r="G239" s="273"/>
      <c r="H239" s="273"/>
      <c r="I239" s="273"/>
      <c r="J239" s="273"/>
      <c r="K239" s="273"/>
      <c r="L239" s="273"/>
    </row>
    <row r="240" spans="2:12" ht="15.75" x14ac:dyDescent="0.25">
      <c r="B240" s="48" t="s">
        <v>193</v>
      </c>
    </row>
    <row r="241" spans="2:15" ht="15.75" x14ac:dyDescent="0.25">
      <c r="B241" s="273" t="s">
        <v>203</v>
      </c>
      <c r="C241" s="273"/>
      <c r="D241" s="273"/>
      <c r="E241" s="273"/>
      <c r="F241" s="273"/>
      <c r="G241" s="273"/>
      <c r="H241" s="273"/>
      <c r="I241" s="273"/>
      <c r="J241" s="273"/>
      <c r="K241" s="273"/>
      <c r="L241" s="273"/>
    </row>
    <row r="242" spans="2:15" ht="15.75" x14ac:dyDescent="0.25">
      <c r="B242" s="273" t="s">
        <v>204</v>
      </c>
      <c r="C242" s="273"/>
      <c r="D242" s="273"/>
      <c r="E242" s="273"/>
      <c r="F242" s="273"/>
      <c r="G242" s="273"/>
      <c r="H242" s="273"/>
      <c r="I242" s="273"/>
      <c r="J242" s="273"/>
      <c r="K242" s="273"/>
      <c r="L242" s="273"/>
    </row>
    <row r="243" spans="2:15" ht="15.75" x14ac:dyDescent="0.25">
      <c r="B243" s="272" t="s">
        <v>382</v>
      </c>
      <c r="C243" s="272"/>
      <c r="D243" s="272"/>
      <c r="E243" s="272"/>
      <c r="F243" s="272"/>
      <c r="G243" s="272"/>
      <c r="H243" s="272"/>
      <c r="I243" s="272"/>
      <c r="J243" s="272"/>
      <c r="K243" s="272"/>
      <c r="L243" s="272"/>
    </row>
    <row r="244" spans="2:15" ht="15.75" x14ac:dyDescent="0.25">
      <c r="B244" s="272" t="s">
        <v>383</v>
      </c>
      <c r="C244" s="272"/>
      <c r="D244" s="272"/>
      <c r="E244" s="272"/>
      <c r="F244" s="272"/>
      <c r="G244" s="272"/>
      <c r="H244" s="272"/>
      <c r="I244" s="272"/>
      <c r="J244" s="272"/>
      <c r="K244" s="272"/>
      <c r="L244" s="272"/>
    </row>
    <row r="245" spans="2:15" ht="17.25" x14ac:dyDescent="0.25">
      <c r="B245" s="273" t="s">
        <v>205</v>
      </c>
      <c r="C245" s="273"/>
      <c r="D245" s="273"/>
      <c r="E245" s="273"/>
      <c r="F245" s="273"/>
      <c r="G245" s="273"/>
      <c r="H245" s="273"/>
      <c r="I245" s="273"/>
      <c r="J245" s="273"/>
      <c r="K245" s="273"/>
      <c r="L245" s="273"/>
    </row>
    <row r="246" spans="2:15" ht="17.25" x14ac:dyDescent="0.25">
      <c r="B246" s="273" t="s">
        <v>206</v>
      </c>
      <c r="C246" s="273"/>
      <c r="D246" s="273"/>
      <c r="E246" s="273"/>
      <c r="F246" s="273"/>
      <c r="G246" s="273"/>
      <c r="H246" s="273"/>
      <c r="I246" s="273"/>
      <c r="J246" s="273"/>
      <c r="K246" s="273"/>
      <c r="L246" s="273"/>
    </row>
    <row r="247" spans="2:15" ht="37.5" customHeight="1" x14ac:dyDescent="0.25">
      <c r="B247" s="271" t="s">
        <v>207</v>
      </c>
      <c r="C247" s="271"/>
      <c r="D247" s="271"/>
      <c r="E247" s="271"/>
      <c r="F247" s="271"/>
      <c r="G247" s="271"/>
      <c r="H247" s="271"/>
      <c r="I247" s="271"/>
      <c r="J247" s="271"/>
      <c r="K247" s="271"/>
      <c r="L247" s="271"/>
    </row>
    <row r="248" spans="2:15" ht="15.75" x14ac:dyDescent="0.25">
      <c r="B248" s="51"/>
      <c r="C248" s="51"/>
      <c r="D248" s="51"/>
      <c r="E248" s="51"/>
      <c r="F248" s="51"/>
      <c r="G248" s="51"/>
      <c r="H248" s="51"/>
      <c r="I248" s="51"/>
      <c r="J248" s="51"/>
      <c r="K248" s="51"/>
      <c r="L248" s="51"/>
    </row>
    <row r="249" spans="2:15" ht="48" x14ac:dyDescent="0.25">
      <c r="B249" s="91" t="s">
        <v>380</v>
      </c>
      <c r="C249" s="74" t="s">
        <v>390</v>
      </c>
      <c r="D249" s="74" t="s">
        <v>20</v>
      </c>
      <c r="E249" s="74" t="s">
        <v>19</v>
      </c>
      <c r="F249" s="74" t="s">
        <v>27</v>
      </c>
      <c r="G249" s="74" t="s">
        <v>27</v>
      </c>
      <c r="H249" s="74" t="s">
        <v>27</v>
      </c>
      <c r="I249" s="91" t="s">
        <v>99</v>
      </c>
      <c r="J249" s="74" t="s">
        <v>28</v>
      </c>
      <c r="K249" s="91" t="s">
        <v>100</v>
      </c>
      <c r="L249" s="14" t="s">
        <v>442</v>
      </c>
      <c r="M249" s="67"/>
      <c r="N249" s="51"/>
      <c r="O249" s="26"/>
    </row>
    <row r="250" spans="2:15" ht="15.75" x14ac:dyDescent="0.25">
      <c r="B250" s="128"/>
      <c r="C250" s="5">
        <v>2</v>
      </c>
      <c r="D250" s="5">
        <v>1</v>
      </c>
      <c r="E250" s="5">
        <v>12</v>
      </c>
      <c r="F250" s="5">
        <v>2</v>
      </c>
      <c r="G250" s="128">
        <v>0.5</v>
      </c>
      <c r="H250" s="5">
        <v>1E-3</v>
      </c>
      <c r="I250" s="117"/>
      <c r="J250" s="117"/>
      <c r="K250" s="29">
        <f>((F250*C250*E250+G250)*J250*D250*H250)</f>
        <v>0</v>
      </c>
      <c r="L250" s="29">
        <f>K250*I250</f>
        <v>0</v>
      </c>
      <c r="N250" s="51"/>
    </row>
    <row r="251" spans="2:15" ht="15.75" x14ac:dyDescent="0.25">
      <c r="B251" s="128"/>
      <c r="C251" s="5">
        <v>2</v>
      </c>
      <c r="D251" s="5">
        <v>1</v>
      </c>
      <c r="E251" s="5">
        <v>12</v>
      </c>
      <c r="F251" s="5">
        <v>2</v>
      </c>
      <c r="G251" s="128">
        <v>0.5</v>
      </c>
      <c r="H251" s="5">
        <v>1E-3</v>
      </c>
      <c r="I251" s="117"/>
      <c r="J251" s="117"/>
      <c r="K251" s="29">
        <f t="shared" ref="K251:K264" si="11">((F251*C251*E251+G251)*J251*D251*H251)</f>
        <v>0</v>
      </c>
      <c r="L251" s="29">
        <f t="shared" ref="L251:L264" si="12">K251*I251</f>
        <v>0</v>
      </c>
      <c r="N251" s="51"/>
    </row>
    <row r="252" spans="2:15" ht="15.75" x14ac:dyDescent="0.25">
      <c r="B252" s="128"/>
      <c r="C252" s="5">
        <v>2</v>
      </c>
      <c r="D252" s="5">
        <v>1</v>
      </c>
      <c r="E252" s="5">
        <v>12</v>
      </c>
      <c r="F252" s="5">
        <v>2</v>
      </c>
      <c r="G252" s="128">
        <v>0.5</v>
      </c>
      <c r="H252" s="5">
        <v>1E-3</v>
      </c>
      <c r="I252" s="117"/>
      <c r="J252" s="117"/>
      <c r="K252" s="29">
        <f t="shared" si="11"/>
        <v>0</v>
      </c>
      <c r="L252" s="29">
        <f t="shared" si="12"/>
        <v>0</v>
      </c>
      <c r="N252" s="51"/>
    </row>
    <row r="253" spans="2:15" ht="15.75" x14ac:dyDescent="0.25">
      <c r="B253" s="128"/>
      <c r="C253" s="5">
        <v>2</v>
      </c>
      <c r="D253" s="5">
        <v>1</v>
      </c>
      <c r="E253" s="5">
        <v>12</v>
      </c>
      <c r="F253" s="5">
        <v>2</v>
      </c>
      <c r="G253" s="128">
        <v>0.5</v>
      </c>
      <c r="H253" s="5">
        <v>1E-3</v>
      </c>
      <c r="I253" s="117"/>
      <c r="J253" s="117"/>
      <c r="K253" s="29">
        <f t="shared" si="11"/>
        <v>0</v>
      </c>
      <c r="L253" s="29">
        <f t="shared" si="12"/>
        <v>0</v>
      </c>
      <c r="N253" s="51"/>
    </row>
    <row r="254" spans="2:15" ht="15.75" x14ac:dyDescent="0.25">
      <c r="B254" s="128"/>
      <c r="C254" s="5">
        <v>2</v>
      </c>
      <c r="D254" s="5">
        <v>1</v>
      </c>
      <c r="E254" s="5">
        <v>12</v>
      </c>
      <c r="F254" s="5">
        <v>2</v>
      </c>
      <c r="G254" s="128">
        <v>0.5</v>
      </c>
      <c r="H254" s="5">
        <v>1E-3</v>
      </c>
      <c r="I254" s="117"/>
      <c r="J254" s="117"/>
      <c r="K254" s="29">
        <f t="shared" si="11"/>
        <v>0</v>
      </c>
      <c r="L254" s="29">
        <f t="shared" si="12"/>
        <v>0</v>
      </c>
      <c r="N254" s="51"/>
    </row>
    <row r="255" spans="2:15" ht="15.75" x14ac:dyDescent="0.25">
      <c r="B255" s="128"/>
      <c r="C255" s="5">
        <v>2</v>
      </c>
      <c r="D255" s="5">
        <v>1</v>
      </c>
      <c r="E255" s="5">
        <v>12</v>
      </c>
      <c r="F255" s="5">
        <v>2</v>
      </c>
      <c r="G255" s="128">
        <v>0.5</v>
      </c>
      <c r="H255" s="5">
        <v>1E-3</v>
      </c>
      <c r="I255" s="117"/>
      <c r="J255" s="117"/>
      <c r="K255" s="29">
        <f t="shared" si="11"/>
        <v>0</v>
      </c>
      <c r="L255" s="29">
        <f t="shared" si="12"/>
        <v>0</v>
      </c>
      <c r="N255" s="51"/>
    </row>
    <row r="256" spans="2:15" ht="15.75" x14ac:dyDescent="0.25">
      <c r="B256" s="134"/>
      <c r="C256" s="5">
        <v>2</v>
      </c>
      <c r="D256" s="5">
        <v>1</v>
      </c>
      <c r="E256" s="5">
        <v>12</v>
      </c>
      <c r="F256" s="5">
        <v>2</v>
      </c>
      <c r="G256" s="128">
        <v>0.5</v>
      </c>
      <c r="H256" s="5">
        <v>1E-3</v>
      </c>
      <c r="I256" s="117"/>
      <c r="J256" s="117"/>
      <c r="K256" s="29">
        <f t="shared" si="11"/>
        <v>0</v>
      </c>
      <c r="L256" s="29">
        <f t="shared" si="12"/>
        <v>0</v>
      </c>
      <c r="N256" s="51"/>
    </row>
    <row r="257" spans="2:15" ht="15.75" x14ac:dyDescent="0.25">
      <c r="B257" s="128"/>
      <c r="C257" s="5">
        <v>2</v>
      </c>
      <c r="D257" s="5">
        <v>1</v>
      </c>
      <c r="E257" s="5">
        <v>12</v>
      </c>
      <c r="F257" s="5">
        <v>2</v>
      </c>
      <c r="G257" s="128">
        <v>0.5</v>
      </c>
      <c r="H257" s="5">
        <v>1E-3</v>
      </c>
      <c r="I257" s="117"/>
      <c r="J257" s="117"/>
      <c r="K257" s="29">
        <f t="shared" si="11"/>
        <v>0</v>
      </c>
      <c r="L257" s="29">
        <f t="shared" si="12"/>
        <v>0</v>
      </c>
      <c r="N257" s="51"/>
    </row>
    <row r="258" spans="2:15" ht="15.75" x14ac:dyDescent="0.25">
      <c r="B258" s="134"/>
      <c r="C258" s="5">
        <v>2</v>
      </c>
      <c r="D258" s="5">
        <v>1</v>
      </c>
      <c r="E258" s="5">
        <v>12</v>
      </c>
      <c r="F258" s="5">
        <v>2</v>
      </c>
      <c r="G258" s="128">
        <v>0.5</v>
      </c>
      <c r="H258" s="5">
        <v>1E-3</v>
      </c>
      <c r="I258" s="117"/>
      <c r="J258" s="117"/>
      <c r="K258" s="29">
        <f t="shared" si="11"/>
        <v>0</v>
      </c>
      <c r="L258" s="29">
        <f t="shared" si="12"/>
        <v>0</v>
      </c>
      <c r="N258" s="51"/>
    </row>
    <row r="259" spans="2:15" ht="15.75" x14ac:dyDescent="0.25">
      <c r="B259" s="134"/>
      <c r="C259" s="5">
        <v>2</v>
      </c>
      <c r="D259" s="5">
        <v>1</v>
      </c>
      <c r="E259" s="5">
        <v>12</v>
      </c>
      <c r="F259" s="5">
        <v>2</v>
      </c>
      <c r="G259" s="128">
        <v>0.5</v>
      </c>
      <c r="H259" s="5">
        <v>1E-3</v>
      </c>
      <c r="I259" s="117"/>
      <c r="J259" s="117"/>
      <c r="K259" s="29">
        <f t="shared" si="11"/>
        <v>0</v>
      </c>
      <c r="L259" s="29">
        <f t="shared" si="12"/>
        <v>0</v>
      </c>
      <c r="N259" s="51"/>
    </row>
    <row r="260" spans="2:15" ht="15.75" x14ac:dyDescent="0.25">
      <c r="B260" s="134"/>
      <c r="C260" s="5">
        <v>2</v>
      </c>
      <c r="D260" s="5">
        <v>1</v>
      </c>
      <c r="E260" s="5">
        <v>12</v>
      </c>
      <c r="F260" s="5">
        <v>2</v>
      </c>
      <c r="G260" s="128">
        <v>0.5</v>
      </c>
      <c r="H260" s="5">
        <v>1E-3</v>
      </c>
      <c r="I260" s="117"/>
      <c r="J260" s="117"/>
      <c r="K260" s="29">
        <f t="shared" si="11"/>
        <v>0</v>
      </c>
      <c r="L260" s="29">
        <f t="shared" si="12"/>
        <v>0</v>
      </c>
      <c r="N260" s="51"/>
    </row>
    <row r="261" spans="2:15" ht="15.75" x14ac:dyDescent="0.25">
      <c r="B261" s="134"/>
      <c r="C261" s="5">
        <v>2</v>
      </c>
      <c r="D261" s="5">
        <v>1</v>
      </c>
      <c r="E261" s="5">
        <v>12</v>
      </c>
      <c r="F261" s="5">
        <v>2</v>
      </c>
      <c r="G261" s="128">
        <v>0.5</v>
      </c>
      <c r="H261" s="5">
        <v>1E-3</v>
      </c>
      <c r="I261" s="117"/>
      <c r="J261" s="117"/>
      <c r="K261" s="29">
        <f t="shared" si="11"/>
        <v>0</v>
      </c>
      <c r="L261" s="29">
        <f t="shared" si="12"/>
        <v>0</v>
      </c>
      <c r="N261" s="51"/>
    </row>
    <row r="262" spans="2:15" ht="15.75" x14ac:dyDescent="0.25">
      <c r="B262" s="134"/>
      <c r="C262" s="5">
        <v>2</v>
      </c>
      <c r="D262" s="5">
        <v>1</v>
      </c>
      <c r="E262" s="5">
        <v>12</v>
      </c>
      <c r="F262" s="5">
        <v>2</v>
      </c>
      <c r="G262" s="128">
        <v>0.5</v>
      </c>
      <c r="H262" s="5">
        <v>1E-3</v>
      </c>
      <c r="I262" s="117"/>
      <c r="J262" s="117"/>
      <c r="K262" s="29">
        <f t="shared" si="11"/>
        <v>0</v>
      </c>
      <c r="L262" s="29">
        <f t="shared" si="12"/>
        <v>0</v>
      </c>
      <c r="N262" s="51"/>
    </row>
    <row r="263" spans="2:15" ht="15.75" x14ac:dyDescent="0.25">
      <c r="B263" s="134"/>
      <c r="C263" s="5">
        <v>2</v>
      </c>
      <c r="D263" s="5">
        <v>1</v>
      </c>
      <c r="E263" s="5">
        <v>12</v>
      </c>
      <c r="F263" s="5">
        <v>2</v>
      </c>
      <c r="G263" s="128">
        <v>0.5</v>
      </c>
      <c r="H263" s="5">
        <v>1E-3</v>
      </c>
      <c r="I263" s="117"/>
      <c r="J263" s="117"/>
      <c r="K263" s="29">
        <f t="shared" si="11"/>
        <v>0</v>
      </c>
      <c r="L263" s="29">
        <f t="shared" si="12"/>
        <v>0</v>
      </c>
      <c r="N263" s="51"/>
    </row>
    <row r="264" spans="2:15" ht="15.75" x14ac:dyDescent="0.25">
      <c r="B264" s="128"/>
      <c r="C264" s="5">
        <v>2</v>
      </c>
      <c r="D264" s="5">
        <v>1</v>
      </c>
      <c r="E264" s="5">
        <v>12</v>
      </c>
      <c r="F264" s="5">
        <v>2</v>
      </c>
      <c r="G264" s="128">
        <v>0.5</v>
      </c>
      <c r="H264" s="5">
        <v>1E-3</v>
      </c>
      <c r="I264" s="117"/>
      <c r="J264" s="117"/>
      <c r="K264" s="29">
        <f t="shared" si="11"/>
        <v>0</v>
      </c>
      <c r="L264" s="29">
        <f t="shared" si="12"/>
        <v>0</v>
      </c>
      <c r="N264" s="51"/>
      <c r="O264" s="19"/>
    </row>
    <row r="265" spans="2:15" ht="15.75" x14ac:dyDescent="0.25">
      <c r="B265" s="51"/>
      <c r="C265" s="51"/>
      <c r="D265" s="51"/>
      <c r="E265" s="51"/>
      <c r="F265" s="51"/>
      <c r="G265" s="51"/>
      <c r="H265" s="51"/>
      <c r="I265" s="51"/>
      <c r="J265" s="61" t="s">
        <v>101</v>
      </c>
      <c r="K265" s="69">
        <f>SUM(K250:K264)</f>
        <v>0</v>
      </c>
      <c r="L265" s="69">
        <f>SUM(L250:L264)</f>
        <v>0</v>
      </c>
      <c r="N265" s="51"/>
      <c r="O265" s="51"/>
    </row>
    <row r="266" spans="2:15" ht="15.75" x14ac:dyDescent="0.25">
      <c r="B266" s="51"/>
      <c r="C266" s="51"/>
      <c r="D266" s="51"/>
      <c r="E266" s="51"/>
      <c r="F266" s="51"/>
      <c r="G266" s="51"/>
      <c r="H266" s="51"/>
      <c r="I266" s="51"/>
      <c r="J266" s="51"/>
      <c r="K266" s="51"/>
      <c r="L266" s="51"/>
    </row>
    <row r="267" spans="2:15" ht="59.25" customHeight="1" x14ac:dyDescent="0.25">
      <c r="B267" s="271" t="s">
        <v>208</v>
      </c>
      <c r="C267" s="271"/>
      <c r="D267" s="271"/>
      <c r="E267" s="271"/>
      <c r="F267" s="271"/>
      <c r="G267" s="271"/>
      <c r="H267" s="271"/>
      <c r="I267" s="271"/>
      <c r="J267" s="271"/>
      <c r="K267" s="271"/>
      <c r="L267" s="271"/>
    </row>
    <row r="268" spans="2:15" ht="51" x14ac:dyDescent="0.25">
      <c r="B268" s="26"/>
      <c r="C268" s="73" t="s">
        <v>459</v>
      </c>
      <c r="D268" s="73" t="s">
        <v>458</v>
      </c>
      <c r="E268" s="74" t="s">
        <v>27</v>
      </c>
      <c r="F268" s="15" t="s">
        <v>29</v>
      </c>
      <c r="G268" s="15" t="s">
        <v>30</v>
      </c>
      <c r="H268" s="15" t="s">
        <v>31</v>
      </c>
      <c r="I268" s="75" t="s">
        <v>381</v>
      </c>
      <c r="J268" s="64" t="s">
        <v>436</v>
      </c>
      <c r="K268" s="51"/>
      <c r="L268" s="51"/>
    </row>
    <row r="269" spans="2:15" ht="15.75" x14ac:dyDescent="0.25">
      <c r="B269" s="27"/>
      <c r="C269" s="2"/>
      <c r="D269" s="8"/>
      <c r="E269" s="2">
        <v>2827</v>
      </c>
      <c r="F269" s="88"/>
      <c r="G269" s="2">
        <v>1</v>
      </c>
      <c r="H269" s="2">
        <v>1.5</v>
      </c>
      <c r="I269" s="88"/>
      <c r="J269" s="20">
        <f>E269*F269^2*G269*H269*I269</f>
        <v>0</v>
      </c>
      <c r="K269" s="51"/>
      <c r="L269" s="51"/>
    </row>
    <row r="270" spans="2:15" ht="15.75" x14ac:dyDescent="0.25">
      <c r="B270" s="19"/>
      <c r="C270" s="2"/>
      <c r="D270" s="2"/>
      <c r="E270" s="2">
        <v>2827</v>
      </c>
      <c r="F270" s="88"/>
      <c r="G270" s="2">
        <v>1</v>
      </c>
      <c r="H270" s="2">
        <v>1.5</v>
      </c>
      <c r="I270" s="88"/>
      <c r="J270" s="20">
        <f t="shared" ref="J270:J283" si="13">E270*F270^2*G270*H270*I270</f>
        <v>0</v>
      </c>
      <c r="K270" s="51"/>
      <c r="L270" s="51"/>
    </row>
    <row r="271" spans="2:15" ht="15.75" x14ac:dyDescent="0.25">
      <c r="B271" s="19"/>
      <c r="C271" s="2"/>
      <c r="D271" s="2"/>
      <c r="E271" s="2">
        <v>2827</v>
      </c>
      <c r="F271" s="88"/>
      <c r="G271" s="2">
        <v>1</v>
      </c>
      <c r="H271" s="2">
        <v>1.5</v>
      </c>
      <c r="I271" s="88"/>
      <c r="J271" s="20">
        <f t="shared" si="13"/>
        <v>0</v>
      </c>
      <c r="K271" s="51"/>
      <c r="L271" s="51"/>
    </row>
    <row r="272" spans="2:15" ht="15.75" x14ac:dyDescent="0.25">
      <c r="B272" s="19"/>
      <c r="C272" s="2"/>
      <c r="D272" s="2"/>
      <c r="E272" s="2">
        <v>2827</v>
      </c>
      <c r="F272" s="88"/>
      <c r="G272" s="2">
        <v>1</v>
      </c>
      <c r="H272" s="2">
        <v>1.5</v>
      </c>
      <c r="I272" s="88"/>
      <c r="J272" s="20">
        <f t="shared" si="13"/>
        <v>0</v>
      </c>
      <c r="K272" s="51"/>
      <c r="L272" s="51"/>
    </row>
    <row r="273" spans="2:12" ht="15.75" x14ac:dyDescent="0.25">
      <c r="B273" s="19"/>
      <c r="C273" s="20"/>
      <c r="D273" s="2"/>
      <c r="E273" s="2">
        <v>2827</v>
      </c>
      <c r="F273" s="135"/>
      <c r="G273" s="2">
        <v>1</v>
      </c>
      <c r="H273" s="2">
        <v>1.5</v>
      </c>
      <c r="I273" s="88"/>
      <c r="J273" s="20">
        <f t="shared" si="13"/>
        <v>0</v>
      </c>
      <c r="K273" s="51"/>
      <c r="L273" s="51"/>
    </row>
    <row r="274" spans="2:12" ht="15.75" x14ac:dyDescent="0.25">
      <c r="B274" s="19"/>
      <c r="C274" s="20"/>
      <c r="D274" s="2"/>
      <c r="E274" s="2">
        <v>2827</v>
      </c>
      <c r="F274" s="135"/>
      <c r="G274" s="2">
        <v>1</v>
      </c>
      <c r="H274" s="2">
        <v>1.5</v>
      </c>
      <c r="I274" s="88"/>
      <c r="J274" s="20">
        <f t="shared" si="13"/>
        <v>0</v>
      </c>
      <c r="K274" s="51"/>
      <c r="L274" s="51"/>
    </row>
    <row r="275" spans="2:12" ht="15.75" x14ac:dyDescent="0.25">
      <c r="B275" s="19"/>
      <c r="C275" s="20"/>
      <c r="D275" s="2"/>
      <c r="E275" s="2">
        <v>2827</v>
      </c>
      <c r="F275" s="135"/>
      <c r="G275" s="2">
        <v>1</v>
      </c>
      <c r="H275" s="2">
        <v>1.5</v>
      </c>
      <c r="I275" s="88"/>
      <c r="J275" s="20">
        <f t="shared" si="13"/>
        <v>0</v>
      </c>
      <c r="K275" s="51"/>
      <c r="L275" s="51"/>
    </row>
    <row r="276" spans="2:12" ht="15.75" x14ac:dyDescent="0.25">
      <c r="B276" s="19"/>
      <c r="C276" s="20"/>
      <c r="D276" s="2"/>
      <c r="E276" s="2">
        <v>2827</v>
      </c>
      <c r="F276" s="135"/>
      <c r="G276" s="2">
        <v>1</v>
      </c>
      <c r="H276" s="2">
        <v>1.5</v>
      </c>
      <c r="I276" s="88"/>
      <c r="J276" s="20">
        <f t="shared" si="13"/>
        <v>0</v>
      </c>
      <c r="K276" s="51"/>
      <c r="L276" s="51"/>
    </row>
    <row r="277" spans="2:12" ht="15.75" x14ac:dyDescent="0.25">
      <c r="B277" s="19"/>
      <c r="C277" s="20"/>
      <c r="D277" s="2"/>
      <c r="E277" s="2">
        <v>2827</v>
      </c>
      <c r="F277" s="135"/>
      <c r="G277" s="2">
        <v>1</v>
      </c>
      <c r="H277" s="2">
        <v>1.5</v>
      </c>
      <c r="I277" s="88"/>
      <c r="J277" s="20">
        <f t="shared" si="13"/>
        <v>0</v>
      </c>
      <c r="K277" s="51"/>
      <c r="L277" s="51"/>
    </row>
    <row r="278" spans="2:12" ht="15.75" x14ac:dyDescent="0.25">
      <c r="B278" s="19"/>
      <c r="C278" s="20"/>
      <c r="D278" s="2"/>
      <c r="E278" s="2">
        <v>2827</v>
      </c>
      <c r="F278" s="135"/>
      <c r="G278" s="2">
        <v>1</v>
      </c>
      <c r="H278" s="2">
        <v>1.5</v>
      </c>
      <c r="I278" s="88"/>
      <c r="J278" s="20">
        <f t="shared" si="13"/>
        <v>0</v>
      </c>
      <c r="K278" s="51"/>
      <c r="L278" s="51"/>
    </row>
    <row r="279" spans="2:12" ht="15.75" x14ac:dyDescent="0.25">
      <c r="B279" s="19"/>
      <c r="C279" s="20"/>
      <c r="D279" s="2"/>
      <c r="E279" s="2">
        <v>2827</v>
      </c>
      <c r="F279" s="135"/>
      <c r="G279" s="2">
        <v>1</v>
      </c>
      <c r="H279" s="2">
        <v>1.5</v>
      </c>
      <c r="I279" s="88"/>
      <c r="J279" s="20">
        <f t="shared" si="13"/>
        <v>0</v>
      </c>
      <c r="K279" s="51"/>
      <c r="L279" s="51"/>
    </row>
    <row r="280" spans="2:12" ht="15.75" x14ac:dyDescent="0.25">
      <c r="B280" s="19"/>
      <c r="C280" s="20"/>
      <c r="D280" s="2"/>
      <c r="E280" s="2">
        <v>2827</v>
      </c>
      <c r="F280" s="135"/>
      <c r="G280" s="2">
        <v>1</v>
      </c>
      <c r="H280" s="2">
        <v>1.5</v>
      </c>
      <c r="I280" s="88"/>
      <c r="J280" s="20">
        <f t="shared" si="13"/>
        <v>0</v>
      </c>
      <c r="K280" s="51"/>
      <c r="L280" s="51"/>
    </row>
    <row r="281" spans="2:12" ht="15.75" x14ac:dyDescent="0.25">
      <c r="B281" s="19"/>
      <c r="C281" s="20"/>
      <c r="D281" s="2"/>
      <c r="E281" s="2">
        <v>2827</v>
      </c>
      <c r="F281" s="135"/>
      <c r="G281" s="2">
        <v>1</v>
      </c>
      <c r="H281" s="2">
        <v>1.5</v>
      </c>
      <c r="I281" s="88"/>
      <c r="J281" s="20">
        <f t="shared" si="13"/>
        <v>0</v>
      </c>
      <c r="K281" s="51"/>
      <c r="L281" s="51"/>
    </row>
    <row r="282" spans="2:12" ht="15.75" x14ac:dyDescent="0.25">
      <c r="B282" s="19"/>
      <c r="C282" s="20"/>
      <c r="D282" s="2"/>
      <c r="E282" s="2">
        <v>2827</v>
      </c>
      <c r="F282" s="135"/>
      <c r="G282" s="2">
        <v>1</v>
      </c>
      <c r="H282" s="2">
        <v>1.5</v>
      </c>
      <c r="I282" s="88"/>
      <c r="J282" s="20">
        <f t="shared" si="13"/>
        <v>0</v>
      </c>
      <c r="K282" s="51"/>
      <c r="L282" s="51"/>
    </row>
    <row r="283" spans="2:12" ht="15.75" x14ac:dyDescent="0.25">
      <c r="B283" s="19"/>
      <c r="C283" s="20"/>
      <c r="D283" s="2"/>
      <c r="E283" s="2">
        <v>2827</v>
      </c>
      <c r="F283" s="135"/>
      <c r="G283" s="2">
        <v>1</v>
      </c>
      <c r="H283" s="2">
        <v>1.5</v>
      </c>
      <c r="I283" s="88"/>
      <c r="J283" s="20">
        <f t="shared" si="13"/>
        <v>0</v>
      </c>
      <c r="K283" s="51"/>
      <c r="L283" s="51"/>
    </row>
    <row r="284" spans="2:12" ht="15.75" x14ac:dyDescent="0.25">
      <c r="B284" s="51"/>
      <c r="C284" s="51"/>
      <c r="D284" s="51"/>
      <c r="E284" s="51"/>
      <c r="F284" s="51"/>
      <c r="G284" s="51"/>
      <c r="H284" s="51"/>
      <c r="I284" s="61" t="s">
        <v>101</v>
      </c>
      <c r="J284" s="102">
        <f>SUM(J269:J283)</f>
        <v>0</v>
      </c>
      <c r="K284" s="51"/>
      <c r="L284" s="51"/>
    </row>
    <row r="285" spans="2:12" ht="15.75" x14ac:dyDescent="0.25">
      <c r="B285" s="51"/>
      <c r="C285" s="51"/>
      <c r="D285" s="51"/>
      <c r="E285" s="51"/>
      <c r="F285" s="51"/>
      <c r="G285" s="51"/>
      <c r="H285" s="51"/>
      <c r="I285" s="51"/>
      <c r="J285" s="51"/>
      <c r="K285" s="51"/>
      <c r="L285" s="51"/>
    </row>
    <row r="286" spans="2:12" ht="17.25" x14ac:dyDescent="0.25">
      <c r="B286" s="270" t="s">
        <v>209</v>
      </c>
      <c r="C286" s="270"/>
      <c r="D286" s="270"/>
      <c r="E286" s="270"/>
      <c r="F286" s="270"/>
      <c r="G286" s="270"/>
      <c r="H286" s="270"/>
      <c r="I286" s="270"/>
      <c r="J286" s="270"/>
      <c r="K286" s="270"/>
      <c r="L286" s="270"/>
    </row>
    <row r="287" spans="2:12" ht="15.75" x14ac:dyDescent="0.25">
      <c r="B287" s="49"/>
    </row>
    <row r="288" spans="2:12" ht="18.75" x14ac:dyDescent="0.25">
      <c r="B288" s="270" t="s">
        <v>501</v>
      </c>
      <c r="C288" s="270"/>
      <c r="D288" s="270"/>
      <c r="E288" s="270"/>
      <c r="F288" s="270"/>
      <c r="G288" s="270"/>
      <c r="H288" s="270"/>
      <c r="I288" s="270"/>
      <c r="J288" s="270"/>
      <c r="K288" s="270"/>
      <c r="L288" s="270"/>
    </row>
    <row r="289" spans="2:12" ht="15.75" x14ac:dyDescent="0.25">
      <c r="B289" s="49"/>
    </row>
    <row r="290" spans="2:12" ht="18.75" x14ac:dyDescent="0.35">
      <c r="B290" s="49"/>
      <c r="C290" s="7" t="s">
        <v>32</v>
      </c>
      <c r="D290" s="2" t="s">
        <v>33</v>
      </c>
      <c r="E290" s="4" t="s">
        <v>34</v>
      </c>
      <c r="F290" s="4" t="s">
        <v>35</v>
      </c>
      <c r="G290" s="4" t="s">
        <v>524</v>
      </c>
      <c r="H290" s="4" t="s">
        <v>36</v>
      </c>
      <c r="I290" s="4" t="s">
        <v>37</v>
      </c>
      <c r="J290" s="4" t="s">
        <v>38</v>
      </c>
      <c r="K290" s="4" t="s">
        <v>39</v>
      </c>
    </row>
    <row r="291" spans="2:12" ht="15.75" x14ac:dyDescent="0.25">
      <c r="B291" s="49"/>
      <c r="C291" s="66">
        <f>D291+E291+F291+G291+H291+I291+J291</f>
        <v>0</v>
      </c>
      <c r="D291" s="25">
        <f>J316</f>
        <v>0</v>
      </c>
      <c r="E291" s="25">
        <f>L353</f>
        <v>0</v>
      </c>
      <c r="F291" s="110">
        <f>H364</f>
        <v>0</v>
      </c>
      <c r="G291" s="208">
        <f>H371</f>
        <v>0</v>
      </c>
      <c r="H291" s="25">
        <f>M401</f>
        <v>0</v>
      </c>
      <c r="I291" s="25">
        <f>J418</f>
        <v>0</v>
      </c>
      <c r="J291" s="25">
        <f>I429</f>
        <v>0</v>
      </c>
      <c r="K291" s="25">
        <f>H458</f>
        <v>0</v>
      </c>
    </row>
    <row r="292" spans="2:12" ht="15.75" x14ac:dyDescent="0.25">
      <c r="B292" s="49" t="s">
        <v>0</v>
      </c>
      <c r="G292" s="207"/>
    </row>
    <row r="293" spans="2:12" ht="38.25" customHeight="1" x14ac:dyDescent="0.25">
      <c r="B293" s="271" t="s">
        <v>210</v>
      </c>
      <c r="C293" s="271"/>
      <c r="D293" s="271"/>
      <c r="E293" s="271"/>
      <c r="F293" s="271"/>
      <c r="G293" s="271"/>
      <c r="H293" s="271"/>
      <c r="I293" s="271"/>
      <c r="J293" s="271"/>
      <c r="K293" s="271"/>
      <c r="L293" s="271"/>
    </row>
    <row r="294" spans="2:12" ht="33" customHeight="1" x14ac:dyDescent="0.25">
      <c r="B294" s="271" t="s">
        <v>211</v>
      </c>
      <c r="C294" s="271"/>
      <c r="D294" s="271"/>
      <c r="E294" s="271"/>
      <c r="F294" s="271"/>
      <c r="G294" s="271"/>
      <c r="H294" s="271"/>
      <c r="I294" s="271"/>
      <c r="J294" s="271"/>
      <c r="K294" s="271"/>
      <c r="L294" s="271"/>
    </row>
    <row r="295" spans="2:12" ht="40.5" customHeight="1" x14ac:dyDescent="0.25">
      <c r="B295" s="271" t="s">
        <v>212</v>
      </c>
      <c r="C295" s="271"/>
      <c r="D295" s="271"/>
      <c r="E295" s="271"/>
      <c r="F295" s="271"/>
      <c r="G295" s="271"/>
      <c r="H295" s="271"/>
      <c r="I295" s="271"/>
      <c r="J295" s="271"/>
      <c r="K295" s="271"/>
      <c r="L295" s="271"/>
    </row>
    <row r="296" spans="2:12" ht="40.5" customHeight="1" x14ac:dyDescent="0.25">
      <c r="B296" s="271" t="s">
        <v>502</v>
      </c>
      <c r="C296" s="271"/>
      <c r="D296" s="271"/>
      <c r="E296" s="271"/>
      <c r="F296" s="271"/>
      <c r="G296" s="271"/>
      <c r="H296" s="271"/>
      <c r="I296" s="271"/>
      <c r="J296" s="271"/>
      <c r="K296" s="271"/>
      <c r="L296" s="271"/>
    </row>
    <row r="297" spans="2:12" ht="36" customHeight="1" x14ac:dyDescent="0.25">
      <c r="B297" s="271" t="s">
        <v>213</v>
      </c>
      <c r="C297" s="271"/>
      <c r="D297" s="271"/>
      <c r="E297" s="271"/>
      <c r="F297" s="271"/>
      <c r="G297" s="271"/>
      <c r="H297" s="271"/>
      <c r="I297" s="271"/>
      <c r="J297" s="271"/>
      <c r="K297" s="271"/>
      <c r="L297" s="271"/>
    </row>
    <row r="298" spans="2:12" ht="48" customHeight="1" x14ac:dyDescent="0.25">
      <c r="B298" s="271" t="s">
        <v>214</v>
      </c>
      <c r="C298" s="271"/>
      <c r="D298" s="271"/>
      <c r="E298" s="271"/>
      <c r="F298" s="271"/>
      <c r="G298" s="271"/>
      <c r="H298" s="271"/>
      <c r="I298" s="271"/>
      <c r="J298" s="271"/>
      <c r="K298" s="271"/>
      <c r="L298" s="271"/>
    </row>
    <row r="299" spans="2:12" ht="37.5" customHeight="1" x14ac:dyDescent="0.25">
      <c r="B299" s="279" t="s">
        <v>215</v>
      </c>
      <c r="C299" s="279"/>
      <c r="D299" s="279"/>
      <c r="E299" s="279"/>
      <c r="F299" s="279"/>
      <c r="G299" s="279"/>
      <c r="H299" s="279"/>
      <c r="I299" s="279"/>
      <c r="J299" s="279"/>
      <c r="K299" s="279"/>
      <c r="L299" s="279"/>
    </row>
    <row r="300" spans="2:12" ht="36" customHeight="1" x14ac:dyDescent="0.25">
      <c r="B300" s="271" t="s">
        <v>216</v>
      </c>
      <c r="C300" s="271"/>
      <c r="D300" s="271"/>
      <c r="E300" s="271"/>
      <c r="F300" s="271"/>
      <c r="G300" s="271"/>
      <c r="H300" s="271"/>
      <c r="I300" s="271"/>
      <c r="J300" s="271"/>
      <c r="K300" s="271"/>
      <c r="L300" s="271"/>
    </row>
    <row r="301" spans="2:12" ht="26.25" customHeight="1" x14ac:dyDescent="0.25">
      <c r="B301" s="279" t="s">
        <v>217</v>
      </c>
      <c r="C301" s="279"/>
      <c r="D301" s="279"/>
      <c r="E301" s="279"/>
      <c r="F301" s="279"/>
      <c r="G301" s="279"/>
      <c r="H301" s="279"/>
      <c r="I301" s="279"/>
      <c r="J301" s="279"/>
      <c r="K301" s="279"/>
      <c r="L301" s="279"/>
    </row>
    <row r="302" spans="2:12" ht="15.75" x14ac:dyDescent="0.25">
      <c r="B302" s="49"/>
    </row>
    <row r="303" spans="2:12" ht="20.25" customHeight="1" x14ac:dyDescent="0.25">
      <c r="B303" s="271" t="s">
        <v>218</v>
      </c>
      <c r="C303" s="271"/>
      <c r="D303" s="271"/>
      <c r="E303" s="271"/>
      <c r="F303" s="271"/>
      <c r="G303" s="271"/>
      <c r="H303" s="271"/>
      <c r="I303" s="271"/>
      <c r="J303" s="271"/>
      <c r="K303" s="271"/>
      <c r="L303" s="271"/>
    </row>
    <row r="304" spans="2:12" ht="20.25" customHeight="1" x14ac:dyDescent="0.25">
      <c r="B304" s="51"/>
      <c r="C304" s="51"/>
      <c r="D304" s="51"/>
      <c r="E304" s="51"/>
      <c r="F304" s="51"/>
      <c r="G304" s="51"/>
      <c r="H304" s="51"/>
      <c r="I304" s="51"/>
      <c r="J304" s="51"/>
      <c r="K304" s="51"/>
      <c r="L304" s="51"/>
    </row>
    <row r="305" spans="2:13" ht="24" x14ac:dyDescent="0.25">
      <c r="B305" s="51"/>
      <c r="C305" s="73" t="s">
        <v>386</v>
      </c>
      <c r="D305" s="109" t="s">
        <v>27</v>
      </c>
      <c r="E305" s="15" t="s">
        <v>40</v>
      </c>
      <c r="F305" s="15" t="s">
        <v>41</v>
      </c>
      <c r="G305" s="15" t="s">
        <v>20</v>
      </c>
      <c r="H305" s="15" t="s">
        <v>19</v>
      </c>
      <c r="I305" s="109" t="s">
        <v>42</v>
      </c>
      <c r="J305" s="14" t="s">
        <v>439</v>
      </c>
      <c r="K305" s="51"/>
      <c r="L305" s="51"/>
    </row>
    <row r="306" spans="2:13" ht="15.75" x14ac:dyDescent="0.25">
      <c r="B306" s="51"/>
      <c r="C306" s="127"/>
      <c r="D306" s="130">
        <v>3.6</v>
      </c>
      <c r="E306" s="140"/>
      <c r="F306" s="130">
        <v>12</v>
      </c>
      <c r="G306" s="140"/>
      <c r="H306" s="130">
        <v>0.1</v>
      </c>
      <c r="I306" s="130">
        <v>365</v>
      </c>
      <c r="J306" s="137">
        <f>D306*E306*F306*G306*H306*I306</f>
        <v>0</v>
      </c>
      <c r="K306" s="51"/>
      <c r="L306" s="51"/>
    </row>
    <row r="307" spans="2:13" ht="15.75" x14ac:dyDescent="0.25">
      <c r="B307" s="51"/>
      <c r="C307" s="127"/>
      <c r="D307" s="130">
        <v>3.6</v>
      </c>
      <c r="E307" s="140"/>
      <c r="F307" s="130">
        <v>12</v>
      </c>
      <c r="G307" s="140"/>
      <c r="H307" s="130">
        <v>0.1</v>
      </c>
      <c r="I307" s="130">
        <v>365</v>
      </c>
      <c r="J307" s="137">
        <f t="shared" ref="J307:J315" si="14">D307*E307*F307*G307*H307*I307</f>
        <v>0</v>
      </c>
      <c r="K307" s="51"/>
      <c r="L307" s="51"/>
    </row>
    <row r="308" spans="2:13" ht="15.75" x14ac:dyDescent="0.25">
      <c r="B308" s="51"/>
      <c r="C308" s="127"/>
      <c r="D308" s="130">
        <v>3.6</v>
      </c>
      <c r="E308" s="140"/>
      <c r="F308" s="130">
        <v>12</v>
      </c>
      <c r="G308" s="140"/>
      <c r="H308" s="130">
        <v>0.1</v>
      </c>
      <c r="I308" s="130">
        <v>365</v>
      </c>
      <c r="J308" s="137">
        <f t="shared" si="14"/>
        <v>0</v>
      </c>
      <c r="K308" s="51"/>
      <c r="L308" s="51"/>
    </row>
    <row r="309" spans="2:13" ht="15.75" x14ac:dyDescent="0.25">
      <c r="B309" s="51"/>
      <c r="C309" s="127"/>
      <c r="D309" s="130">
        <v>3.6</v>
      </c>
      <c r="E309" s="140"/>
      <c r="F309" s="130">
        <v>12</v>
      </c>
      <c r="G309" s="140"/>
      <c r="H309" s="130">
        <v>0.1</v>
      </c>
      <c r="I309" s="130">
        <v>365</v>
      </c>
      <c r="J309" s="137">
        <f t="shared" si="14"/>
        <v>0</v>
      </c>
      <c r="K309" s="51"/>
      <c r="L309" s="51"/>
    </row>
    <row r="310" spans="2:13" ht="15.75" x14ac:dyDescent="0.25">
      <c r="B310" s="51"/>
      <c r="C310" s="127"/>
      <c r="D310" s="130">
        <v>3.6</v>
      </c>
      <c r="E310" s="140"/>
      <c r="F310" s="130">
        <v>12</v>
      </c>
      <c r="G310" s="140"/>
      <c r="H310" s="130">
        <v>0.1</v>
      </c>
      <c r="I310" s="130">
        <v>365</v>
      </c>
      <c r="J310" s="137">
        <f t="shared" si="14"/>
        <v>0</v>
      </c>
      <c r="K310" s="51"/>
      <c r="L310" s="51"/>
    </row>
    <row r="311" spans="2:13" ht="15.75" x14ac:dyDescent="0.25">
      <c r="B311" s="51"/>
      <c r="C311" s="127"/>
      <c r="D311" s="130">
        <v>3.6</v>
      </c>
      <c r="E311" s="140"/>
      <c r="F311" s="130">
        <v>12</v>
      </c>
      <c r="G311" s="140"/>
      <c r="H311" s="130">
        <v>0.1</v>
      </c>
      <c r="I311" s="130">
        <v>365</v>
      </c>
      <c r="J311" s="137">
        <f t="shared" si="14"/>
        <v>0</v>
      </c>
      <c r="K311" s="51"/>
      <c r="L311" s="51"/>
    </row>
    <row r="312" spans="2:13" ht="15.75" x14ac:dyDescent="0.25">
      <c r="B312" s="51"/>
      <c r="C312" s="140"/>
      <c r="D312" s="130">
        <v>3.6</v>
      </c>
      <c r="E312" s="140"/>
      <c r="F312" s="130">
        <v>12</v>
      </c>
      <c r="G312" s="140"/>
      <c r="H312" s="130">
        <v>0.1</v>
      </c>
      <c r="I312" s="130">
        <v>365</v>
      </c>
      <c r="J312" s="137">
        <f t="shared" si="14"/>
        <v>0</v>
      </c>
      <c r="K312" s="51"/>
      <c r="L312" s="51"/>
    </row>
    <row r="313" spans="2:13" ht="15.75" x14ac:dyDescent="0.25">
      <c r="B313" s="51"/>
      <c r="C313" s="140"/>
      <c r="D313" s="130">
        <v>3.6</v>
      </c>
      <c r="E313" s="140"/>
      <c r="F313" s="130">
        <v>12</v>
      </c>
      <c r="G313" s="140"/>
      <c r="H313" s="130">
        <v>0.1</v>
      </c>
      <c r="I313" s="130">
        <v>365</v>
      </c>
      <c r="J313" s="137">
        <f t="shared" si="14"/>
        <v>0</v>
      </c>
      <c r="K313" s="51"/>
      <c r="L313" s="51"/>
    </row>
    <row r="314" spans="2:13" ht="15.75" x14ac:dyDescent="0.25">
      <c r="B314" s="51"/>
      <c r="C314" s="140"/>
      <c r="D314" s="130">
        <v>3.6</v>
      </c>
      <c r="E314" s="140"/>
      <c r="F314" s="130">
        <v>12</v>
      </c>
      <c r="G314" s="140"/>
      <c r="H314" s="130">
        <v>0.1</v>
      </c>
      <c r="I314" s="130">
        <v>365</v>
      </c>
      <c r="J314" s="137">
        <f t="shared" si="14"/>
        <v>0</v>
      </c>
      <c r="K314" s="51"/>
      <c r="L314" s="51"/>
    </row>
    <row r="315" spans="2:13" ht="15.75" x14ac:dyDescent="0.25">
      <c r="B315" s="51"/>
      <c r="C315" s="140"/>
      <c r="D315" s="130">
        <v>3.6</v>
      </c>
      <c r="E315" s="140"/>
      <c r="F315" s="130">
        <v>12</v>
      </c>
      <c r="G315" s="140"/>
      <c r="H315" s="130">
        <v>0.1</v>
      </c>
      <c r="I315" s="130">
        <v>365</v>
      </c>
      <c r="J315" s="137">
        <f t="shared" si="14"/>
        <v>0</v>
      </c>
      <c r="K315" s="51"/>
      <c r="L315" s="51"/>
    </row>
    <row r="316" spans="2:13" ht="15.75" x14ac:dyDescent="0.25">
      <c r="B316" s="51"/>
      <c r="C316" s="51"/>
      <c r="D316" s="51"/>
      <c r="E316" s="51"/>
      <c r="F316" s="51"/>
      <c r="G316" s="51"/>
      <c r="H316" s="51"/>
      <c r="I316" s="61" t="s">
        <v>101</v>
      </c>
      <c r="J316" s="138">
        <f>SUM(J306:J315)</f>
        <v>0</v>
      </c>
      <c r="K316" s="51"/>
      <c r="L316" s="51"/>
    </row>
    <row r="317" spans="2:13" ht="15.75" x14ac:dyDescent="0.25">
      <c r="B317" s="49" t="s">
        <v>0</v>
      </c>
    </row>
    <row r="318" spans="2:13" ht="18.75" x14ac:dyDescent="0.25">
      <c r="B318" s="273" t="s">
        <v>219</v>
      </c>
      <c r="C318" s="273"/>
      <c r="D318" s="273"/>
      <c r="E318" s="273"/>
      <c r="F318" s="273"/>
      <c r="G318" s="273"/>
      <c r="H318" s="273"/>
      <c r="I318" s="273"/>
      <c r="J318" s="273"/>
      <c r="K318" s="273"/>
      <c r="L318" s="273"/>
      <c r="M318" s="53"/>
    </row>
    <row r="319" spans="2:13" ht="18.75" x14ac:dyDescent="0.25">
      <c r="B319" s="273" t="s">
        <v>220</v>
      </c>
      <c r="C319" s="273"/>
      <c r="D319" s="273"/>
      <c r="E319" s="273"/>
      <c r="F319" s="273"/>
      <c r="G319" s="273"/>
      <c r="H319" s="273"/>
      <c r="I319" s="273"/>
      <c r="J319" s="273"/>
      <c r="K319" s="273"/>
      <c r="L319" s="273"/>
      <c r="M319" s="53"/>
    </row>
    <row r="320" spans="2:13" ht="18.75" x14ac:dyDescent="0.25">
      <c r="B320" s="273" t="s">
        <v>221</v>
      </c>
      <c r="C320" s="273"/>
      <c r="D320" s="273"/>
      <c r="E320" s="273"/>
      <c r="F320" s="273"/>
      <c r="G320" s="273"/>
      <c r="H320" s="273"/>
      <c r="I320" s="273"/>
      <c r="J320" s="273"/>
      <c r="K320" s="273"/>
      <c r="L320" s="273"/>
      <c r="M320" s="53"/>
    </row>
    <row r="321" spans="2:13" ht="15.75" x14ac:dyDescent="0.25">
      <c r="B321" s="273" t="s">
        <v>222</v>
      </c>
      <c r="C321" s="273"/>
      <c r="D321" s="273"/>
      <c r="E321" s="273"/>
      <c r="F321" s="273"/>
      <c r="G321" s="273"/>
      <c r="H321" s="273"/>
      <c r="I321" s="273"/>
      <c r="J321" s="273"/>
      <c r="K321" s="273"/>
      <c r="L321" s="273"/>
      <c r="M321" s="53"/>
    </row>
    <row r="322" spans="2:13" ht="15.75" x14ac:dyDescent="0.25">
      <c r="B322" s="273" t="s">
        <v>223</v>
      </c>
      <c r="C322" s="273"/>
      <c r="D322" s="273"/>
      <c r="E322" s="273"/>
      <c r="F322" s="273"/>
      <c r="G322" s="273"/>
      <c r="H322" s="273"/>
      <c r="I322" s="273"/>
      <c r="J322" s="273"/>
      <c r="K322" s="273"/>
      <c r="L322" s="273"/>
      <c r="M322" s="53"/>
    </row>
    <row r="323" spans="2:13" ht="15.75" x14ac:dyDescent="0.25">
      <c r="B323" s="273" t="s">
        <v>224</v>
      </c>
      <c r="C323" s="273"/>
      <c r="D323" s="273"/>
      <c r="E323" s="273"/>
      <c r="F323" s="273"/>
      <c r="G323" s="273"/>
      <c r="H323" s="273"/>
      <c r="I323" s="273"/>
      <c r="J323" s="273"/>
      <c r="K323" s="273"/>
      <c r="L323" s="273"/>
      <c r="M323" s="273"/>
    </row>
    <row r="324" spans="2:13" ht="15.75" x14ac:dyDescent="0.25">
      <c r="B324" s="48" t="s">
        <v>225</v>
      </c>
    </row>
    <row r="325" spans="2:13" ht="15.75" x14ac:dyDescent="0.25">
      <c r="B325" s="272" t="s">
        <v>226</v>
      </c>
      <c r="C325" s="272"/>
      <c r="D325" s="272"/>
      <c r="E325" s="272"/>
      <c r="F325" s="272"/>
      <c r="G325" s="272"/>
      <c r="H325" s="272"/>
      <c r="I325" s="272"/>
      <c r="J325" s="272"/>
      <c r="K325" s="272"/>
      <c r="L325" s="272"/>
    </row>
    <row r="326" spans="2:13" ht="18.75" customHeight="1" x14ac:dyDescent="0.25">
      <c r="B326" s="303" t="s">
        <v>227</v>
      </c>
      <c r="C326" s="303"/>
      <c r="D326" s="303"/>
      <c r="E326" s="303"/>
      <c r="F326" s="303"/>
      <c r="G326" s="303"/>
      <c r="H326" s="303"/>
      <c r="I326" s="303"/>
      <c r="J326" s="303"/>
      <c r="K326" s="303"/>
      <c r="L326" s="303"/>
    </row>
    <row r="327" spans="2:13" ht="15" customHeight="1" x14ac:dyDescent="0.25">
      <c r="B327" s="279" t="s">
        <v>228</v>
      </c>
      <c r="C327" s="279"/>
      <c r="D327" s="279"/>
      <c r="E327" s="279"/>
      <c r="F327" s="279"/>
      <c r="G327" s="279"/>
      <c r="H327" s="279"/>
      <c r="I327" s="279"/>
      <c r="J327" s="279"/>
      <c r="K327" s="279"/>
      <c r="L327" s="279"/>
    </row>
    <row r="328" spans="2:13" ht="15" customHeight="1" x14ac:dyDescent="0.25">
      <c r="B328" s="279" t="s">
        <v>229</v>
      </c>
      <c r="C328" s="279"/>
      <c r="D328" s="279"/>
      <c r="E328" s="279"/>
      <c r="F328" s="279"/>
      <c r="G328" s="279"/>
      <c r="H328" s="279"/>
      <c r="I328" s="279"/>
      <c r="J328" s="279"/>
      <c r="K328" s="279"/>
      <c r="L328" s="279"/>
    </row>
    <row r="329" spans="2:13" ht="18.75" customHeight="1" x14ac:dyDescent="0.25">
      <c r="B329" s="165" t="s">
        <v>472</v>
      </c>
      <c r="C329" s="165"/>
      <c r="D329" s="165"/>
      <c r="E329" s="166"/>
      <c r="F329" s="166"/>
      <c r="G329" s="166"/>
      <c r="H329" s="166"/>
      <c r="I329" s="166"/>
      <c r="J329" s="166"/>
      <c r="K329" s="166"/>
      <c r="L329" s="166"/>
    </row>
    <row r="330" spans="2:13" ht="17.25" customHeight="1" x14ac:dyDescent="0.25">
      <c r="B330" s="279" t="s">
        <v>230</v>
      </c>
      <c r="C330" s="279"/>
      <c r="D330" s="279"/>
      <c r="E330" s="279"/>
      <c r="F330" s="279"/>
      <c r="G330" s="279"/>
      <c r="H330" s="279"/>
      <c r="I330" s="279"/>
      <c r="J330" s="279"/>
      <c r="K330" s="279"/>
      <c r="L330" s="279"/>
    </row>
    <row r="331" spans="2:13" ht="19.5" customHeight="1" x14ac:dyDescent="0.25">
      <c r="B331" s="279" t="s">
        <v>231</v>
      </c>
      <c r="C331" s="279"/>
      <c r="D331" s="279"/>
      <c r="E331" s="279"/>
      <c r="F331" s="279"/>
      <c r="G331" s="279"/>
      <c r="H331" s="279"/>
      <c r="I331" s="279"/>
      <c r="J331" s="279"/>
      <c r="K331" s="279"/>
      <c r="L331" s="279"/>
    </row>
    <row r="332" spans="2:13" ht="15" customHeight="1" x14ac:dyDescent="0.25">
      <c r="B332" s="279" t="s">
        <v>232</v>
      </c>
      <c r="C332" s="279"/>
      <c r="D332" s="279"/>
      <c r="E332" s="279"/>
      <c r="F332" s="279"/>
      <c r="G332" s="279"/>
      <c r="H332" s="279"/>
      <c r="I332" s="279"/>
      <c r="J332" s="279"/>
      <c r="K332" s="279"/>
      <c r="L332" s="279"/>
    </row>
    <row r="333" spans="2:13" ht="123" customHeight="1" x14ac:dyDescent="0.25">
      <c r="B333" s="281" t="s">
        <v>525</v>
      </c>
      <c r="C333" s="281"/>
      <c r="D333" s="281"/>
      <c r="E333" s="281"/>
      <c r="F333" s="281"/>
      <c r="G333" s="281"/>
      <c r="H333" s="281"/>
      <c r="I333" s="281"/>
      <c r="J333" s="281"/>
      <c r="K333" s="281"/>
      <c r="L333" s="281"/>
    </row>
    <row r="334" spans="2:13" ht="15.75" x14ac:dyDescent="0.25">
      <c r="B334" s="54"/>
      <c r="C334" s="54"/>
      <c r="D334" s="54"/>
      <c r="E334" s="54"/>
      <c r="F334" s="54"/>
      <c r="G334" s="54"/>
      <c r="H334" s="54"/>
      <c r="I334" s="54"/>
      <c r="J334" s="54"/>
      <c r="K334" s="54"/>
      <c r="L334" s="54"/>
    </row>
    <row r="335" spans="2:13" ht="34.5" customHeight="1" x14ac:dyDescent="0.25">
      <c r="B335" s="271" t="s">
        <v>211</v>
      </c>
      <c r="C335" s="271"/>
      <c r="D335" s="271"/>
      <c r="E335" s="271"/>
      <c r="F335" s="271"/>
      <c r="G335" s="271"/>
      <c r="H335" s="271"/>
      <c r="I335" s="271"/>
      <c r="J335" s="271"/>
      <c r="K335" s="271"/>
      <c r="L335" s="271"/>
    </row>
    <row r="336" spans="2:13" ht="15.75" x14ac:dyDescent="0.25">
      <c r="B336" s="54"/>
      <c r="C336" s="54"/>
      <c r="D336" s="54"/>
      <c r="E336" s="54"/>
      <c r="F336" s="54"/>
      <c r="G336" s="54"/>
      <c r="H336" s="54"/>
      <c r="I336" s="54"/>
      <c r="J336" s="54"/>
      <c r="K336" s="54"/>
      <c r="L336" s="54"/>
    </row>
    <row r="337" spans="2:12" ht="49.5" customHeight="1" x14ac:dyDescent="0.25">
      <c r="B337" s="73" t="s">
        <v>386</v>
      </c>
      <c r="C337" s="72" t="s">
        <v>389</v>
      </c>
      <c r="D337" s="72" t="s">
        <v>20</v>
      </c>
      <c r="E337" s="72" t="s">
        <v>19</v>
      </c>
      <c r="F337" s="72" t="s">
        <v>27</v>
      </c>
      <c r="G337" s="72" t="s">
        <v>27</v>
      </c>
      <c r="H337" s="72" t="s">
        <v>27</v>
      </c>
      <c r="I337" s="155" t="s">
        <v>387</v>
      </c>
      <c r="J337" s="72" t="s">
        <v>28</v>
      </c>
      <c r="K337" s="73" t="s">
        <v>100</v>
      </c>
      <c r="L337" s="14" t="s">
        <v>440</v>
      </c>
    </row>
    <row r="338" spans="2:12" x14ac:dyDescent="0.25">
      <c r="B338" s="127"/>
      <c r="C338" s="130">
        <v>2</v>
      </c>
      <c r="D338" s="130">
        <v>1</v>
      </c>
      <c r="E338" s="130">
        <v>12</v>
      </c>
      <c r="F338" s="130">
        <v>2</v>
      </c>
      <c r="G338" s="127">
        <v>0.5</v>
      </c>
      <c r="H338" s="130">
        <v>1E-3</v>
      </c>
      <c r="I338" s="140"/>
      <c r="J338" s="140"/>
      <c r="K338" s="131">
        <f>((F338*C338*E338+G338)*J338*D338*H338)</f>
        <v>0</v>
      </c>
      <c r="L338" s="131">
        <f>K338*I338</f>
        <v>0</v>
      </c>
    </row>
    <row r="339" spans="2:12" x14ac:dyDescent="0.25">
      <c r="B339" s="127"/>
      <c r="C339" s="130">
        <v>2</v>
      </c>
      <c r="D339" s="130">
        <v>1</v>
      </c>
      <c r="E339" s="130">
        <v>12</v>
      </c>
      <c r="F339" s="130">
        <v>2</v>
      </c>
      <c r="G339" s="127">
        <v>0.5</v>
      </c>
      <c r="H339" s="130">
        <v>1E-3</v>
      </c>
      <c r="I339" s="140"/>
      <c r="J339" s="140"/>
      <c r="K339" s="131">
        <f t="shared" ref="K339:K352" si="15">((F339*C339*E339+G339)*J339*D339*H339)</f>
        <v>0</v>
      </c>
      <c r="L339" s="131">
        <f t="shared" ref="L339:L352" si="16">K339*I339</f>
        <v>0</v>
      </c>
    </row>
    <row r="340" spans="2:12" x14ac:dyDescent="0.25">
      <c r="B340" s="127"/>
      <c r="C340" s="130">
        <v>2</v>
      </c>
      <c r="D340" s="130">
        <v>1</v>
      </c>
      <c r="E340" s="130">
        <v>12</v>
      </c>
      <c r="F340" s="130">
        <v>2</v>
      </c>
      <c r="G340" s="127">
        <v>0.5</v>
      </c>
      <c r="H340" s="130">
        <v>1E-3</v>
      </c>
      <c r="I340" s="140"/>
      <c r="J340" s="140"/>
      <c r="K340" s="131">
        <f t="shared" si="15"/>
        <v>0</v>
      </c>
      <c r="L340" s="131">
        <f t="shared" si="16"/>
        <v>0</v>
      </c>
    </row>
    <row r="341" spans="2:12" x14ac:dyDescent="0.25">
      <c r="B341" s="127"/>
      <c r="C341" s="130">
        <v>2</v>
      </c>
      <c r="D341" s="130">
        <v>1</v>
      </c>
      <c r="E341" s="130">
        <v>12</v>
      </c>
      <c r="F341" s="130">
        <v>2</v>
      </c>
      <c r="G341" s="127">
        <v>0.5</v>
      </c>
      <c r="H341" s="130">
        <v>1E-3</v>
      </c>
      <c r="I341" s="140"/>
      <c r="J341" s="140"/>
      <c r="K341" s="131">
        <f t="shared" si="15"/>
        <v>0</v>
      </c>
      <c r="L341" s="131">
        <f t="shared" si="16"/>
        <v>0</v>
      </c>
    </row>
    <row r="342" spans="2:12" x14ac:dyDescent="0.25">
      <c r="B342" s="127"/>
      <c r="C342" s="130">
        <v>2</v>
      </c>
      <c r="D342" s="130">
        <v>1</v>
      </c>
      <c r="E342" s="130">
        <v>12</v>
      </c>
      <c r="F342" s="130">
        <v>2</v>
      </c>
      <c r="G342" s="127">
        <v>0.5</v>
      </c>
      <c r="H342" s="130">
        <v>1E-3</v>
      </c>
      <c r="I342" s="140"/>
      <c r="J342" s="140"/>
      <c r="K342" s="131">
        <f t="shared" si="15"/>
        <v>0</v>
      </c>
      <c r="L342" s="131">
        <f t="shared" si="16"/>
        <v>0</v>
      </c>
    </row>
    <row r="343" spans="2:12" x14ac:dyDescent="0.25">
      <c r="B343" s="127"/>
      <c r="C343" s="130">
        <v>2</v>
      </c>
      <c r="D343" s="130">
        <v>1</v>
      </c>
      <c r="E343" s="130">
        <v>12</v>
      </c>
      <c r="F343" s="130">
        <v>2</v>
      </c>
      <c r="G343" s="127">
        <v>0.5</v>
      </c>
      <c r="H343" s="130">
        <v>1E-3</v>
      </c>
      <c r="I343" s="140"/>
      <c r="J343" s="140"/>
      <c r="K343" s="131">
        <f t="shared" si="15"/>
        <v>0</v>
      </c>
      <c r="L343" s="131">
        <f t="shared" si="16"/>
        <v>0</v>
      </c>
    </row>
    <row r="344" spans="2:12" x14ac:dyDescent="0.25">
      <c r="B344" s="132"/>
      <c r="C344" s="130">
        <v>2</v>
      </c>
      <c r="D344" s="130">
        <v>1</v>
      </c>
      <c r="E344" s="130">
        <v>12</v>
      </c>
      <c r="F344" s="130">
        <v>2</v>
      </c>
      <c r="G344" s="127">
        <v>0.5</v>
      </c>
      <c r="H344" s="130">
        <v>1E-3</v>
      </c>
      <c r="I344" s="140"/>
      <c r="J344" s="140"/>
      <c r="K344" s="131">
        <f t="shared" si="15"/>
        <v>0</v>
      </c>
      <c r="L344" s="131">
        <f t="shared" si="16"/>
        <v>0</v>
      </c>
    </row>
    <row r="345" spans="2:12" x14ac:dyDescent="0.25">
      <c r="B345" s="127"/>
      <c r="C345" s="130">
        <v>2</v>
      </c>
      <c r="D345" s="130">
        <v>1</v>
      </c>
      <c r="E345" s="130">
        <v>12</v>
      </c>
      <c r="F345" s="130">
        <v>2</v>
      </c>
      <c r="G345" s="127">
        <v>0.5</v>
      </c>
      <c r="H345" s="130">
        <v>1E-3</v>
      </c>
      <c r="I345" s="140"/>
      <c r="J345" s="140"/>
      <c r="K345" s="131">
        <f t="shared" si="15"/>
        <v>0</v>
      </c>
      <c r="L345" s="131">
        <f t="shared" si="16"/>
        <v>0</v>
      </c>
    </row>
    <row r="346" spans="2:12" x14ac:dyDescent="0.25">
      <c r="B346" s="132"/>
      <c r="C346" s="130">
        <v>2</v>
      </c>
      <c r="D346" s="130">
        <v>1</v>
      </c>
      <c r="E346" s="130">
        <v>12</v>
      </c>
      <c r="F346" s="130">
        <v>2</v>
      </c>
      <c r="G346" s="127">
        <v>0.5</v>
      </c>
      <c r="H346" s="130">
        <v>1E-3</v>
      </c>
      <c r="I346" s="140"/>
      <c r="J346" s="140"/>
      <c r="K346" s="131">
        <f t="shared" si="15"/>
        <v>0</v>
      </c>
      <c r="L346" s="131">
        <f t="shared" si="16"/>
        <v>0</v>
      </c>
    </row>
    <row r="347" spans="2:12" x14ac:dyDescent="0.25">
      <c r="B347" s="132"/>
      <c r="C347" s="130">
        <v>2</v>
      </c>
      <c r="D347" s="130">
        <v>1</v>
      </c>
      <c r="E347" s="130">
        <v>12</v>
      </c>
      <c r="F347" s="130">
        <v>2</v>
      </c>
      <c r="G347" s="127">
        <v>0.5</v>
      </c>
      <c r="H347" s="130">
        <v>1E-3</v>
      </c>
      <c r="I347" s="140"/>
      <c r="J347" s="140"/>
      <c r="K347" s="131">
        <f t="shared" si="15"/>
        <v>0</v>
      </c>
      <c r="L347" s="131">
        <f t="shared" si="16"/>
        <v>0</v>
      </c>
    </row>
    <row r="348" spans="2:12" x14ac:dyDescent="0.25">
      <c r="B348" s="132"/>
      <c r="C348" s="130">
        <v>2</v>
      </c>
      <c r="D348" s="130">
        <v>1</v>
      </c>
      <c r="E348" s="130">
        <v>12</v>
      </c>
      <c r="F348" s="130">
        <v>2</v>
      </c>
      <c r="G348" s="127">
        <v>0.5</v>
      </c>
      <c r="H348" s="130">
        <v>1E-3</v>
      </c>
      <c r="I348" s="140"/>
      <c r="J348" s="140"/>
      <c r="K348" s="131">
        <f t="shared" si="15"/>
        <v>0</v>
      </c>
      <c r="L348" s="131">
        <f t="shared" si="16"/>
        <v>0</v>
      </c>
    </row>
    <row r="349" spans="2:12" x14ac:dyDescent="0.25">
      <c r="B349" s="132"/>
      <c r="C349" s="130">
        <v>2</v>
      </c>
      <c r="D349" s="130">
        <v>1</v>
      </c>
      <c r="E349" s="130">
        <v>12</v>
      </c>
      <c r="F349" s="130">
        <v>2</v>
      </c>
      <c r="G349" s="127">
        <v>0.5</v>
      </c>
      <c r="H349" s="130">
        <v>1E-3</v>
      </c>
      <c r="I349" s="140"/>
      <c r="J349" s="140"/>
      <c r="K349" s="131">
        <f t="shared" si="15"/>
        <v>0</v>
      </c>
      <c r="L349" s="131">
        <f t="shared" si="16"/>
        <v>0</v>
      </c>
    </row>
    <row r="350" spans="2:12" x14ac:dyDescent="0.25">
      <c r="B350" s="132"/>
      <c r="C350" s="130">
        <v>2</v>
      </c>
      <c r="D350" s="130">
        <v>1</v>
      </c>
      <c r="E350" s="130">
        <v>12</v>
      </c>
      <c r="F350" s="130">
        <v>2</v>
      </c>
      <c r="G350" s="127">
        <v>0.5</v>
      </c>
      <c r="H350" s="130">
        <v>1E-3</v>
      </c>
      <c r="I350" s="140"/>
      <c r="J350" s="140"/>
      <c r="K350" s="131">
        <f t="shared" si="15"/>
        <v>0</v>
      </c>
      <c r="L350" s="131">
        <f t="shared" si="16"/>
        <v>0</v>
      </c>
    </row>
    <row r="351" spans="2:12" x14ac:dyDescent="0.25">
      <c r="B351" s="132"/>
      <c r="C351" s="130">
        <v>2</v>
      </c>
      <c r="D351" s="130">
        <v>1</v>
      </c>
      <c r="E351" s="130">
        <v>12</v>
      </c>
      <c r="F351" s="130">
        <v>2</v>
      </c>
      <c r="G351" s="127">
        <v>0.5</v>
      </c>
      <c r="H351" s="130">
        <v>1E-3</v>
      </c>
      <c r="I351" s="140"/>
      <c r="J351" s="140"/>
      <c r="K351" s="131">
        <f t="shared" si="15"/>
        <v>0</v>
      </c>
      <c r="L351" s="131">
        <f t="shared" si="16"/>
        <v>0</v>
      </c>
    </row>
    <row r="352" spans="2:12" x14ac:dyDescent="0.25">
      <c r="B352" s="127"/>
      <c r="C352" s="130">
        <v>2</v>
      </c>
      <c r="D352" s="130">
        <v>1</v>
      </c>
      <c r="E352" s="130">
        <v>12</v>
      </c>
      <c r="F352" s="130">
        <v>2</v>
      </c>
      <c r="G352" s="127">
        <v>0.5</v>
      </c>
      <c r="H352" s="130">
        <v>1E-3</v>
      </c>
      <c r="I352" s="140"/>
      <c r="J352" s="140"/>
      <c r="K352" s="131">
        <f t="shared" si="15"/>
        <v>0</v>
      </c>
      <c r="L352" s="131">
        <f t="shared" si="16"/>
        <v>0</v>
      </c>
    </row>
    <row r="353" spans="1:12" ht="15.75" x14ac:dyDescent="0.25">
      <c r="B353" s="51"/>
      <c r="C353" s="51"/>
      <c r="D353" s="51"/>
      <c r="E353" s="51"/>
      <c r="F353" s="51"/>
      <c r="G353" s="51"/>
      <c r="H353" s="51"/>
      <c r="I353" s="51"/>
      <c r="J353" s="61"/>
      <c r="K353" s="69" t="s">
        <v>101</v>
      </c>
      <c r="L353" s="69">
        <f>SUM(L338:L352)</f>
        <v>0</v>
      </c>
    </row>
    <row r="354" spans="1:12" ht="34.5" customHeight="1" x14ac:dyDescent="0.25">
      <c r="B354" s="54"/>
      <c r="C354" s="54"/>
      <c r="D354" s="54"/>
      <c r="E354" s="54"/>
      <c r="F354" s="54"/>
      <c r="G354" s="54"/>
      <c r="H354" s="54"/>
      <c r="I354" s="54"/>
      <c r="J354" s="54"/>
      <c r="K354" s="54"/>
      <c r="L354" s="54"/>
    </row>
    <row r="355" spans="1:12" ht="33" customHeight="1" x14ac:dyDescent="0.25">
      <c r="B355" s="279" t="s">
        <v>233</v>
      </c>
      <c r="C355" s="279"/>
      <c r="D355" s="279"/>
      <c r="E355" s="279"/>
      <c r="F355" s="279"/>
      <c r="G355" s="279"/>
      <c r="H355" s="279"/>
      <c r="I355" s="279"/>
      <c r="J355" s="279"/>
      <c r="K355" s="279"/>
      <c r="L355" s="279"/>
    </row>
    <row r="356" spans="1:12" ht="49.5" customHeight="1" x14ac:dyDescent="0.25">
      <c r="B356" s="276" t="s">
        <v>538</v>
      </c>
      <c r="C356" s="270"/>
      <c r="D356" s="270"/>
      <c r="E356" s="270"/>
      <c r="F356" s="270"/>
      <c r="G356" s="270"/>
      <c r="H356" s="270"/>
      <c r="I356" s="270"/>
      <c r="J356" s="270"/>
      <c r="K356" s="270"/>
      <c r="L356" s="270"/>
    </row>
    <row r="357" spans="1:12" ht="16.5" customHeight="1" thickBot="1" x14ac:dyDescent="0.3">
      <c r="C357" s="170"/>
      <c r="D357" s="170"/>
      <c r="E357" s="170"/>
      <c r="F357" s="170"/>
      <c r="G357" s="170"/>
      <c r="H357" s="170"/>
      <c r="I357" s="170"/>
      <c r="J357" s="71"/>
      <c r="K357" s="70"/>
      <c r="L357" s="170"/>
    </row>
    <row r="358" spans="1:12" ht="38.25" customHeight="1" x14ac:dyDescent="0.25">
      <c r="B358" s="202" t="s">
        <v>526</v>
      </c>
      <c r="C358" s="313"/>
      <c r="D358" s="295"/>
      <c r="E358" s="184" t="s">
        <v>508</v>
      </c>
      <c r="F358" s="185" t="s">
        <v>20</v>
      </c>
      <c r="G358" s="203" t="s">
        <v>27</v>
      </c>
      <c r="H358" s="201" t="s">
        <v>510</v>
      </c>
      <c r="I358" s="70"/>
      <c r="J358" s="70"/>
      <c r="K358" s="71"/>
      <c r="L358" s="170"/>
    </row>
    <row r="359" spans="1:12" ht="15.75" x14ac:dyDescent="0.25">
      <c r="A359" s="70" t="s">
        <v>511</v>
      </c>
      <c r="B359" s="204"/>
      <c r="C359" s="304"/>
      <c r="D359" s="305"/>
      <c r="E359" s="150"/>
      <c r="F359" s="150"/>
      <c r="G359" s="182">
        <v>1E-3</v>
      </c>
      <c r="H359" s="187">
        <f>C359*E359*F359*G359</f>
        <v>0</v>
      </c>
      <c r="I359" s="71"/>
      <c r="J359" s="70"/>
      <c r="K359" s="71"/>
      <c r="L359" s="70"/>
    </row>
    <row r="360" spans="1:12" ht="15.75" x14ac:dyDescent="0.25">
      <c r="A360" s="70" t="s">
        <v>512</v>
      </c>
      <c r="B360" s="204"/>
      <c r="C360" s="304"/>
      <c r="D360" s="305"/>
      <c r="E360" s="150"/>
      <c r="F360" s="150"/>
      <c r="G360" s="182">
        <v>1E-3</v>
      </c>
      <c r="H360" s="187">
        <f t="shared" ref="H360:H363" si="17">C360*E360*F360*G360</f>
        <v>0</v>
      </c>
      <c r="I360" s="70"/>
      <c r="J360" s="179"/>
      <c r="K360" s="70"/>
      <c r="L360" s="181"/>
    </row>
    <row r="361" spans="1:12" ht="15.75" x14ac:dyDescent="0.25">
      <c r="A361" s="70" t="s">
        <v>513</v>
      </c>
      <c r="B361" s="204"/>
      <c r="C361" s="304"/>
      <c r="D361" s="305"/>
      <c r="E361" s="150"/>
      <c r="F361" s="150"/>
      <c r="G361" s="182">
        <v>1E-3</v>
      </c>
      <c r="H361" s="187">
        <f t="shared" si="17"/>
        <v>0</v>
      </c>
      <c r="I361" s="70"/>
      <c r="J361" s="179"/>
      <c r="K361" s="70"/>
      <c r="L361" s="181"/>
    </row>
    <row r="362" spans="1:12" ht="15.75" x14ac:dyDescent="0.25">
      <c r="A362" s="70" t="s">
        <v>514</v>
      </c>
      <c r="B362" s="204"/>
      <c r="C362" s="304"/>
      <c r="D362" s="305"/>
      <c r="E362" s="150"/>
      <c r="F362" s="150"/>
      <c r="G362" s="182">
        <v>1E-3</v>
      </c>
      <c r="H362" s="187">
        <f t="shared" si="17"/>
        <v>0</v>
      </c>
      <c r="I362" s="70"/>
      <c r="J362" s="179"/>
      <c r="K362" s="70"/>
      <c r="L362" s="181"/>
    </row>
    <row r="363" spans="1:12" ht="15.75" x14ac:dyDescent="0.25">
      <c r="A363" s="70" t="s">
        <v>515</v>
      </c>
      <c r="B363" s="204"/>
      <c r="C363" s="304"/>
      <c r="D363" s="305"/>
      <c r="E363" s="150"/>
      <c r="F363" s="150"/>
      <c r="G363" s="182">
        <v>1E-3</v>
      </c>
      <c r="H363" s="187">
        <f t="shared" si="17"/>
        <v>0</v>
      </c>
      <c r="I363" s="70"/>
      <c r="J363" s="179"/>
      <c r="K363" s="70"/>
      <c r="L363" s="181"/>
    </row>
    <row r="364" spans="1:12" ht="16.5" thickBot="1" x14ac:dyDescent="0.3">
      <c r="A364" s="19"/>
      <c r="B364" s="200"/>
      <c r="C364" s="299"/>
      <c r="D364" s="299"/>
      <c r="E364" s="300"/>
      <c r="F364" s="189" t="s">
        <v>101</v>
      </c>
      <c r="G364" s="188"/>
      <c r="H364" s="190">
        <f>SUM(H359:H363)</f>
        <v>0</v>
      </c>
      <c r="I364" s="70"/>
      <c r="J364" s="179"/>
      <c r="K364" s="70"/>
      <c r="L364" s="181"/>
    </row>
    <row r="365" spans="1:12" ht="30" x14ac:dyDescent="0.25">
      <c r="A365" s="19"/>
      <c r="B365" s="202" t="s">
        <v>526</v>
      </c>
      <c r="C365" s="306"/>
      <c r="D365" s="302"/>
      <c r="E365" s="197"/>
      <c r="F365" s="185" t="s">
        <v>20</v>
      </c>
      <c r="G365" s="203" t="s">
        <v>27</v>
      </c>
      <c r="H365" s="201" t="s">
        <v>521</v>
      </c>
      <c r="I365" s="70"/>
      <c r="J365" s="180"/>
      <c r="K365" s="70"/>
      <c r="L365" s="181"/>
    </row>
    <row r="366" spans="1:12" ht="15.75" x14ac:dyDescent="0.25">
      <c r="A366" s="70" t="s">
        <v>511</v>
      </c>
      <c r="B366" s="204"/>
      <c r="C366" s="304"/>
      <c r="D366" s="305"/>
      <c r="E366" s="150"/>
      <c r="F366" s="150"/>
      <c r="G366" s="182">
        <v>1E-3</v>
      </c>
      <c r="H366" s="187">
        <f>(C366)*E366*F366*G366</f>
        <v>0</v>
      </c>
      <c r="I366" s="71"/>
      <c r="J366" s="170"/>
      <c r="K366" s="71"/>
      <c r="L366" s="71"/>
    </row>
    <row r="367" spans="1:12" ht="15.75" x14ac:dyDescent="0.25">
      <c r="A367" s="70" t="s">
        <v>512</v>
      </c>
      <c r="B367" s="204"/>
      <c r="C367" s="304"/>
      <c r="D367" s="305"/>
      <c r="E367" s="150"/>
      <c r="F367" s="150"/>
      <c r="G367" s="182">
        <v>1E-3</v>
      </c>
      <c r="H367" s="187">
        <f t="shared" ref="H367:H370" si="18">(C367)*E367*F367*G367</f>
        <v>0</v>
      </c>
      <c r="I367" s="71"/>
      <c r="J367" s="170"/>
      <c r="K367" s="71"/>
      <c r="L367" s="71"/>
    </row>
    <row r="368" spans="1:12" ht="15.75" x14ac:dyDescent="0.25">
      <c r="A368" s="70" t="s">
        <v>513</v>
      </c>
      <c r="B368" s="204"/>
      <c r="C368" s="304"/>
      <c r="D368" s="305"/>
      <c r="E368" s="150"/>
      <c r="F368" s="150"/>
      <c r="G368" s="182">
        <v>1E-3</v>
      </c>
      <c r="H368" s="187">
        <f t="shared" si="18"/>
        <v>0</v>
      </c>
      <c r="I368" s="71"/>
      <c r="J368" s="170"/>
      <c r="K368" s="71"/>
      <c r="L368" s="71"/>
    </row>
    <row r="369" spans="1:12" ht="15.75" x14ac:dyDescent="0.25">
      <c r="A369" s="70" t="s">
        <v>514</v>
      </c>
      <c r="B369" s="204"/>
      <c r="C369" s="304"/>
      <c r="D369" s="305"/>
      <c r="E369" s="150"/>
      <c r="F369" s="150"/>
      <c r="G369" s="182">
        <v>1E-3</v>
      </c>
      <c r="H369" s="187">
        <f t="shared" si="18"/>
        <v>0</v>
      </c>
      <c r="I369" s="71"/>
      <c r="J369" s="170"/>
      <c r="K369" s="71"/>
      <c r="L369" s="71"/>
    </row>
    <row r="370" spans="1:12" ht="15.75" x14ac:dyDescent="0.25">
      <c r="A370" s="70" t="s">
        <v>515</v>
      </c>
      <c r="B370" s="204"/>
      <c r="C370" s="304"/>
      <c r="D370" s="305"/>
      <c r="E370" s="150"/>
      <c r="F370" s="150"/>
      <c r="G370" s="182">
        <v>1E-3</v>
      </c>
      <c r="H370" s="187">
        <f t="shared" si="18"/>
        <v>0</v>
      </c>
      <c r="I370" s="71"/>
      <c r="J370" s="170"/>
      <c r="K370" s="170"/>
      <c r="L370" s="170"/>
    </row>
    <row r="371" spans="1:12" ht="16.5" thickBot="1" x14ac:dyDescent="0.3">
      <c r="B371" s="200"/>
      <c r="C371" s="310"/>
      <c r="D371" s="310"/>
      <c r="E371" s="311"/>
      <c r="F371" s="199" t="s">
        <v>101</v>
      </c>
      <c r="G371" s="198"/>
      <c r="H371" s="190">
        <f>SUM(H366:H370)</f>
        <v>0</v>
      </c>
      <c r="I371" s="170"/>
      <c r="J371" s="170"/>
      <c r="K371" s="170"/>
      <c r="L371" s="170"/>
    </row>
    <row r="372" spans="1:12" ht="15.75" x14ac:dyDescent="0.25">
      <c r="B372" s="170"/>
      <c r="C372" s="170"/>
      <c r="D372" s="143"/>
      <c r="E372" s="143"/>
      <c r="F372" s="191"/>
      <c r="G372" s="192"/>
      <c r="H372" s="192"/>
      <c r="I372" s="170"/>
      <c r="J372" s="170"/>
      <c r="K372" s="170"/>
      <c r="L372" s="170"/>
    </row>
    <row r="373" spans="1:12" ht="15.75" x14ac:dyDescent="0.25">
      <c r="B373" s="170"/>
      <c r="C373" s="170"/>
      <c r="D373" s="143"/>
      <c r="E373" s="143"/>
      <c r="F373" s="191"/>
      <c r="G373" s="192"/>
      <c r="H373" s="192"/>
      <c r="I373" s="170"/>
      <c r="J373" s="170"/>
      <c r="K373" s="170"/>
      <c r="L373" s="170"/>
    </row>
    <row r="374" spans="1:12" ht="15.75" x14ac:dyDescent="0.25">
      <c r="B374" s="49" t="s">
        <v>0</v>
      </c>
    </row>
    <row r="375" spans="1:12" ht="15.75" x14ac:dyDescent="0.25">
      <c r="B375" s="272" t="s">
        <v>504</v>
      </c>
      <c r="C375" s="273"/>
      <c r="D375" s="273"/>
      <c r="E375" s="273"/>
      <c r="F375" s="273"/>
      <c r="G375" s="273"/>
      <c r="H375" s="273"/>
      <c r="I375" s="273"/>
      <c r="J375" s="273"/>
      <c r="K375" s="273"/>
      <c r="L375" s="273"/>
    </row>
    <row r="376" spans="1:12" ht="15.75" x14ac:dyDescent="0.25">
      <c r="B376" s="272" t="s">
        <v>505</v>
      </c>
      <c r="C376" s="273"/>
      <c r="D376" s="273"/>
      <c r="E376" s="273"/>
      <c r="F376" s="273"/>
      <c r="G376" s="273"/>
      <c r="H376" s="273"/>
      <c r="I376" s="273"/>
      <c r="J376" s="273"/>
      <c r="K376" s="273"/>
      <c r="L376" s="273"/>
    </row>
    <row r="377" spans="1:12" ht="15.75" x14ac:dyDescent="0.25">
      <c r="B377" s="273" t="s">
        <v>506</v>
      </c>
      <c r="C377" s="273"/>
      <c r="D377" s="273"/>
      <c r="E377" s="273"/>
      <c r="F377" s="273"/>
      <c r="G377" s="273"/>
      <c r="H377" s="273"/>
      <c r="I377" s="273"/>
      <c r="J377" s="273"/>
      <c r="K377" s="273"/>
      <c r="L377" s="273"/>
    </row>
    <row r="378" spans="1:12" ht="18.75" x14ac:dyDescent="0.25">
      <c r="B378" s="273" t="s">
        <v>507</v>
      </c>
      <c r="C378" s="273"/>
      <c r="D378" s="273"/>
      <c r="E378" s="273"/>
      <c r="F378" s="273"/>
      <c r="G378" s="273"/>
      <c r="H378" s="273"/>
      <c r="I378" s="273"/>
      <c r="J378" s="273"/>
      <c r="K378" s="273"/>
      <c r="L378" s="273"/>
    </row>
    <row r="379" spans="1:12" ht="18.75" x14ac:dyDescent="0.25">
      <c r="B379" s="274" t="s">
        <v>509</v>
      </c>
      <c r="C379" s="274"/>
      <c r="D379" s="274"/>
      <c r="E379" s="274"/>
      <c r="F379" s="274"/>
      <c r="G379" s="274"/>
      <c r="H379" s="274"/>
      <c r="I379" s="274"/>
      <c r="J379" s="274"/>
      <c r="K379" s="274"/>
      <c r="L379" s="274"/>
    </row>
    <row r="380" spans="1:12" ht="31.5" customHeight="1" x14ac:dyDescent="0.25">
      <c r="B380" s="271" t="s">
        <v>234</v>
      </c>
      <c r="C380" s="271"/>
      <c r="D380" s="271"/>
      <c r="E380" s="271"/>
      <c r="F380" s="271"/>
      <c r="G380" s="271"/>
      <c r="H380" s="271"/>
      <c r="I380" s="271"/>
      <c r="J380" s="271"/>
      <c r="K380" s="271"/>
      <c r="L380" s="271"/>
    </row>
    <row r="381" spans="1:12" ht="36" customHeight="1" x14ac:dyDescent="0.25">
      <c r="B381" s="271" t="s">
        <v>235</v>
      </c>
      <c r="C381" s="271"/>
      <c r="D381" s="271"/>
      <c r="E381" s="271"/>
      <c r="F381" s="271"/>
      <c r="G381" s="271"/>
      <c r="H381" s="271"/>
      <c r="I381" s="271"/>
      <c r="J381" s="271"/>
      <c r="K381" s="271"/>
      <c r="L381" s="271"/>
    </row>
    <row r="382" spans="1:12" ht="15.75" x14ac:dyDescent="0.25">
      <c r="B382" s="49"/>
    </row>
    <row r="383" spans="1:12" ht="18.75" x14ac:dyDescent="0.25">
      <c r="B383" s="270" t="s">
        <v>236</v>
      </c>
      <c r="C383" s="270"/>
      <c r="D383" s="270"/>
      <c r="E383" s="270"/>
      <c r="F383" s="270"/>
      <c r="G383" s="270"/>
      <c r="H383" s="270"/>
      <c r="I383" s="270"/>
      <c r="J383" s="270"/>
      <c r="K383" s="270"/>
      <c r="L383" s="270"/>
    </row>
    <row r="384" spans="1:12" ht="15.75" x14ac:dyDescent="0.25">
      <c r="B384" s="50"/>
      <c r="C384" s="50"/>
      <c r="D384" s="50"/>
      <c r="E384" s="50"/>
      <c r="F384" s="50"/>
      <c r="G384" s="50"/>
      <c r="H384" s="50"/>
      <c r="I384" s="50"/>
      <c r="J384" s="50"/>
      <c r="K384" s="50"/>
      <c r="L384" s="50"/>
    </row>
    <row r="385" spans="2:12" ht="51.75" customHeight="1" x14ac:dyDescent="0.25">
      <c r="B385" s="73" t="s">
        <v>460</v>
      </c>
      <c r="C385" s="72" t="s">
        <v>389</v>
      </c>
      <c r="D385" s="72" t="s">
        <v>20</v>
      </c>
      <c r="E385" s="72" t="s">
        <v>19</v>
      </c>
      <c r="F385" s="72" t="s">
        <v>27</v>
      </c>
      <c r="G385" s="72" t="s">
        <v>27</v>
      </c>
      <c r="H385" s="72" t="s">
        <v>27</v>
      </c>
      <c r="I385" s="155" t="s">
        <v>388</v>
      </c>
      <c r="J385" s="72" t="s">
        <v>28</v>
      </c>
      <c r="K385" s="73" t="s">
        <v>100</v>
      </c>
      <c r="L385" s="14" t="s">
        <v>441</v>
      </c>
    </row>
    <row r="386" spans="2:12" x14ac:dyDescent="0.25">
      <c r="B386" s="127"/>
      <c r="C386" s="130">
        <v>2</v>
      </c>
      <c r="D386" s="130">
        <v>1</v>
      </c>
      <c r="E386" s="130">
        <v>12</v>
      </c>
      <c r="F386" s="130">
        <v>2</v>
      </c>
      <c r="G386" s="127">
        <v>0.5</v>
      </c>
      <c r="H386" s="130">
        <v>1E-3</v>
      </c>
      <c r="I386" s="140"/>
      <c r="J386" s="140"/>
      <c r="K386" s="131">
        <f>((F386*C386*E386+G386)*J386*D386*H386)</f>
        <v>0</v>
      </c>
      <c r="L386" s="131">
        <f>K386*I386</f>
        <v>0</v>
      </c>
    </row>
    <row r="387" spans="2:12" x14ac:dyDescent="0.25">
      <c r="B387" s="127"/>
      <c r="C387" s="130">
        <v>2</v>
      </c>
      <c r="D387" s="130">
        <v>1</v>
      </c>
      <c r="E387" s="130">
        <v>12</v>
      </c>
      <c r="F387" s="130">
        <v>2</v>
      </c>
      <c r="G387" s="127">
        <v>0.5</v>
      </c>
      <c r="H387" s="130">
        <v>1E-3</v>
      </c>
      <c r="I387" s="140"/>
      <c r="J387" s="140"/>
      <c r="K387" s="131">
        <f t="shared" ref="K387:K400" si="19">((F387*C387*E387+G387)*J387*D387*H387)</f>
        <v>0</v>
      </c>
      <c r="L387" s="131">
        <f t="shared" ref="L387:L400" si="20">K387*I387</f>
        <v>0</v>
      </c>
    </row>
    <row r="388" spans="2:12" x14ac:dyDescent="0.25">
      <c r="B388" s="127"/>
      <c r="C388" s="130">
        <v>2</v>
      </c>
      <c r="D388" s="130">
        <v>1</v>
      </c>
      <c r="E388" s="130">
        <v>12</v>
      </c>
      <c r="F388" s="130">
        <v>2</v>
      </c>
      <c r="G388" s="127">
        <v>0.5</v>
      </c>
      <c r="H388" s="130">
        <v>1E-3</v>
      </c>
      <c r="I388" s="140"/>
      <c r="J388" s="140"/>
      <c r="K388" s="131">
        <f t="shared" si="19"/>
        <v>0</v>
      </c>
      <c r="L388" s="131">
        <f t="shared" si="20"/>
        <v>0</v>
      </c>
    </row>
    <row r="389" spans="2:12" x14ac:dyDescent="0.25">
      <c r="B389" s="127"/>
      <c r="C389" s="130">
        <v>2</v>
      </c>
      <c r="D389" s="130">
        <v>1</v>
      </c>
      <c r="E389" s="130">
        <v>12</v>
      </c>
      <c r="F389" s="130">
        <v>2</v>
      </c>
      <c r="G389" s="127">
        <v>0.5</v>
      </c>
      <c r="H389" s="130">
        <v>1E-3</v>
      </c>
      <c r="I389" s="140"/>
      <c r="J389" s="140"/>
      <c r="K389" s="131">
        <f t="shared" si="19"/>
        <v>0</v>
      </c>
      <c r="L389" s="131">
        <f t="shared" si="20"/>
        <v>0</v>
      </c>
    </row>
    <row r="390" spans="2:12" x14ac:dyDescent="0.25">
      <c r="B390" s="127"/>
      <c r="C390" s="130">
        <v>2</v>
      </c>
      <c r="D390" s="130">
        <v>1</v>
      </c>
      <c r="E390" s="130">
        <v>12</v>
      </c>
      <c r="F390" s="130">
        <v>2</v>
      </c>
      <c r="G390" s="127">
        <v>0.5</v>
      </c>
      <c r="H390" s="130">
        <v>1E-3</v>
      </c>
      <c r="I390" s="140"/>
      <c r="J390" s="140"/>
      <c r="K390" s="131">
        <f t="shared" si="19"/>
        <v>0</v>
      </c>
      <c r="L390" s="131">
        <f t="shared" si="20"/>
        <v>0</v>
      </c>
    </row>
    <row r="391" spans="2:12" x14ac:dyDescent="0.25">
      <c r="B391" s="127"/>
      <c r="C391" s="130">
        <v>2</v>
      </c>
      <c r="D391" s="130">
        <v>1</v>
      </c>
      <c r="E391" s="130">
        <v>12</v>
      </c>
      <c r="F391" s="130">
        <v>2</v>
      </c>
      <c r="G391" s="127">
        <v>0.5</v>
      </c>
      <c r="H391" s="130">
        <v>1E-3</v>
      </c>
      <c r="I391" s="140"/>
      <c r="J391" s="140"/>
      <c r="K391" s="131">
        <f t="shared" si="19"/>
        <v>0</v>
      </c>
      <c r="L391" s="131">
        <f t="shared" si="20"/>
        <v>0</v>
      </c>
    </row>
    <row r="392" spans="2:12" x14ac:dyDescent="0.25">
      <c r="B392" s="132"/>
      <c r="C392" s="130">
        <v>2</v>
      </c>
      <c r="D392" s="130">
        <v>1</v>
      </c>
      <c r="E392" s="130">
        <v>12</v>
      </c>
      <c r="F392" s="130">
        <v>2</v>
      </c>
      <c r="G392" s="127">
        <v>0.5</v>
      </c>
      <c r="H392" s="130">
        <v>1E-3</v>
      </c>
      <c r="I392" s="140"/>
      <c r="J392" s="140"/>
      <c r="K392" s="131">
        <f t="shared" si="19"/>
        <v>0</v>
      </c>
      <c r="L392" s="131">
        <f t="shared" si="20"/>
        <v>0</v>
      </c>
    </row>
    <row r="393" spans="2:12" x14ac:dyDescent="0.25">
      <c r="B393" s="127"/>
      <c r="C393" s="130">
        <v>2</v>
      </c>
      <c r="D393" s="130">
        <v>1</v>
      </c>
      <c r="E393" s="130">
        <v>12</v>
      </c>
      <c r="F393" s="130">
        <v>2</v>
      </c>
      <c r="G393" s="127">
        <v>0.5</v>
      </c>
      <c r="H393" s="130">
        <v>1E-3</v>
      </c>
      <c r="I393" s="140"/>
      <c r="J393" s="140"/>
      <c r="K393" s="131">
        <f t="shared" si="19"/>
        <v>0</v>
      </c>
      <c r="L393" s="131">
        <f t="shared" si="20"/>
        <v>0</v>
      </c>
    </row>
    <row r="394" spans="2:12" x14ac:dyDescent="0.25">
      <c r="B394" s="132"/>
      <c r="C394" s="130">
        <v>2</v>
      </c>
      <c r="D394" s="130">
        <v>1</v>
      </c>
      <c r="E394" s="130">
        <v>12</v>
      </c>
      <c r="F394" s="130">
        <v>2</v>
      </c>
      <c r="G394" s="127">
        <v>0.5</v>
      </c>
      <c r="H394" s="130">
        <v>1E-3</v>
      </c>
      <c r="I394" s="140"/>
      <c r="J394" s="140"/>
      <c r="K394" s="131">
        <f t="shared" si="19"/>
        <v>0</v>
      </c>
      <c r="L394" s="131">
        <f t="shared" si="20"/>
        <v>0</v>
      </c>
    </row>
    <row r="395" spans="2:12" x14ac:dyDescent="0.25">
      <c r="B395" s="132"/>
      <c r="C395" s="130">
        <v>2</v>
      </c>
      <c r="D395" s="130">
        <v>1</v>
      </c>
      <c r="E395" s="130">
        <v>12</v>
      </c>
      <c r="F395" s="130">
        <v>2</v>
      </c>
      <c r="G395" s="127">
        <v>0.5</v>
      </c>
      <c r="H395" s="130">
        <v>1E-3</v>
      </c>
      <c r="I395" s="140"/>
      <c r="J395" s="140"/>
      <c r="K395" s="131">
        <f t="shared" si="19"/>
        <v>0</v>
      </c>
      <c r="L395" s="131">
        <f t="shared" si="20"/>
        <v>0</v>
      </c>
    </row>
    <row r="396" spans="2:12" x14ac:dyDescent="0.25">
      <c r="B396" s="132"/>
      <c r="C396" s="130">
        <v>2</v>
      </c>
      <c r="D396" s="130">
        <v>1</v>
      </c>
      <c r="E396" s="130">
        <v>12</v>
      </c>
      <c r="F396" s="130">
        <v>2</v>
      </c>
      <c r="G396" s="127">
        <v>0.5</v>
      </c>
      <c r="H396" s="130">
        <v>1E-3</v>
      </c>
      <c r="I396" s="140"/>
      <c r="J396" s="140"/>
      <c r="K396" s="131">
        <f t="shared" si="19"/>
        <v>0</v>
      </c>
      <c r="L396" s="131">
        <f t="shared" si="20"/>
        <v>0</v>
      </c>
    </row>
    <row r="397" spans="2:12" x14ac:dyDescent="0.25">
      <c r="B397" s="132"/>
      <c r="C397" s="130">
        <v>2</v>
      </c>
      <c r="D397" s="130">
        <v>1</v>
      </c>
      <c r="E397" s="130">
        <v>12</v>
      </c>
      <c r="F397" s="130">
        <v>2</v>
      </c>
      <c r="G397" s="127">
        <v>0.5</v>
      </c>
      <c r="H397" s="130">
        <v>1E-3</v>
      </c>
      <c r="I397" s="140"/>
      <c r="J397" s="140"/>
      <c r="K397" s="131">
        <f t="shared" si="19"/>
        <v>0</v>
      </c>
      <c r="L397" s="131">
        <f t="shared" si="20"/>
        <v>0</v>
      </c>
    </row>
    <row r="398" spans="2:12" x14ac:dyDescent="0.25">
      <c r="B398" s="132"/>
      <c r="C398" s="130">
        <v>2</v>
      </c>
      <c r="D398" s="130">
        <v>1</v>
      </c>
      <c r="E398" s="130">
        <v>12</v>
      </c>
      <c r="F398" s="130">
        <v>2</v>
      </c>
      <c r="G398" s="127">
        <v>0.5</v>
      </c>
      <c r="H398" s="130">
        <v>1E-3</v>
      </c>
      <c r="I398" s="140"/>
      <c r="J398" s="140"/>
      <c r="K398" s="131">
        <f t="shared" si="19"/>
        <v>0</v>
      </c>
      <c r="L398" s="131">
        <f t="shared" si="20"/>
        <v>0</v>
      </c>
    </row>
    <row r="399" spans="2:12" x14ac:dyDescent="0.25">
      <c r="B399" s="132"/>
      <c r="C399" s="130">
        <v>2</v>
      </c>
      <c r="D399" s="130">
        <v>1</v>
      </c>
      <c r="E399" s="130">
        <v>12</v>
      </c>
      <c r="F399" s="130">
        <v>2</v>
      </c>
      <c r="G399" s="127">
        <v>0.5</v>
      </c>
      <c r="H399" s="130">
        <v>1E-3</v>
      </c>
      <c r="I399" s="140"/>
      <c r="J399" s="140"/>
      <c r="K399" s="131">
        <f t="shared" si="19"/>
        <v>0</v>
      </c>
      <c r="L399" s="131">
        <f t="shared" si="20"/>
        <v>0</v>
      </c>
    </row>
    <row r="400" spans="2:12" x14ac:dyDescent="0.25">
      <c r="B400" s="127"/>
      <c r="C400" s="130">
        <v>2</v>
      </c>
      <c r="D400" s="130">
        <v>1</v>
      </c>
      <c r="E400" s="130">
        <v>12</v>
      </c>
      <c r="F400" s="130">
        <v>2</v>
      </c>
      <c r="G400" s="127">
        <v>0.5</v>
      </c>
      <c r="H400" s="130">
        <v>1E-3</v>
      </c>
      <c r="I400" s="140"/>
      <c r="J400" s="140"/>
      <c r="K400" s="131">
        <f t="shared" si="19"/>
        <v>0</v>
      </c>
      <c r="L400" s="131">
        <f t="shared" si="20"/>
        <v>0</v>
      </c>
    </row>
    <row r="401" spans="2:12" ht="15.75" x14ac:dyDescent="0.25">
      <c r="B401" s="51"/>
      <c r="C401" s="51"/>
      <c r="D401" s="51"/>
      <c r="E401" s="51"/>
      <c r="F401" s="51"/>
      <c r="G401" s="51"/>
      <c r="H401" s="51"/>
      <c r="I401" s="51"/>
      <c r="K401" s="61" t="s">
        <v>101</v>
      </c>
      <c r="L401" s="69">
        <f>SUM(L386:L400)</f>
        <v>0</v>
      </c>
    </row>
    <row r="402" spans="2:12" ht="15.75" x14ac:dyDescent="0.25">
      <c r="B402" s="49" t="s">
        <v>0</v>
      </c>
    </row>
    <row r="403" spans="2:12" ht="18.75" x14ac:dyDescent="0.25">
      <c r="B403" s="273" t="s">
        <v>237</v>
      </c>
      <c r="C403" s="273"/>
      <c r="D403" s="273"/>
      <c r="E403" s="273"/>
      <c r="F403" s="273"/>
      <c r="G403" s="273"/>
      <c r="H403" s="273"/>
      <c r="I403" s="273"/>
      <c r="J403" s="273"/>
      <c r="K403" s="273"/>
      <c r="L403" s="273"/>
    </row>
    <row r="404" spans="2:12" ht="15.75" x14ac:dyDescent="0.25">
      <c r="B404" s="273" t="s">
        <v>238</v>
      </c>
      <c r="C404" s="273"/>
      <c r="D404" s="273"/>
      <c r="E404" s="273"/>
      <c r="F404" s="273"/>
      <c r="G404" s="273"/>
      <c r="H404" s="273"/>
      <c r="I404" s="273"/>
      <c r="J404" s="273"/>
      <c r="K404" s="273"/>
      <c r="L404" s="273"/>
    </row>
    <row r="405" spans="2:12" ht="18.75" x14ac:dyDescent="0.25">
      <c r="B405" s="273" t="s">
        <v>239</v>
      </c>
      <c r="C405" s="273"/>
      <c r="D405" s="273"/>
      <c r="E405" s="273"/>
      <c r="F405" s="273"/>
      <c r="G405" s="273"/>
      <c r="H405" s="273"/>
      <c r="I405" s="273"/>
      <c r="J405" s="273"/>
      <c r="K405" s="273"/>
      <c r="L405" s="273"/>
    </row>
    <row r="406" spans="2:12" ht="18.75" x14ac:dyDescent="0.25">
      <c r="B406" s="273" t="s">
        <v>240</v>
      </c>
      <c r="C406" s="273"/>
      <c r="D406" s="273"/>
      <c r="E406" s="273"/>
      <c r="F406" s="273"/>
      <c r="G406" s="273"/>
      <c r="H406" s="273"/>
      <c r="I406" s="273"/>
      <c r="J406" s="273"/>
      <c r="K406" s="273"/>
      <c r="L406" s="273"/>
    </row>
    <row r="407" spans="2:12" ht="18.75" x14ac:dyDescent="0.25">
      <c r="B407" s="273" t="s">
        <v>241</v>
      </c>
      <c r="C407" s="273"/>
      <c r="D407" s="273"/>
      <c r="E407" s="273"/>
      <c r="F407" s="273"/>
      <c r="G407" s="273"/>
      <c r="H407" s="273"/>
      <c r="I407" s="273"/>
      <c r="J407" s="273"/>
      <c r="K407" s="273"/>
      <c r="L407" s="273"/>
    </row>
    <row r="408" spans="2:12" ht="18.75" x14ac:dyDescent="0.25">
      <c r="B408" s="273" t="s">
        <v>242</v>
      </c>
      <c r="C408" s="273"/>
      <c r="D408" s="273"/>
      <c r="E408" s="273"/>
      <c r="F408" s="273"/>
      <c r="G408" s="273"/>
      <c r="H408" s="273"/>
      <c r="I408" s="273"/>
      <c r="J408" s="273"/>
      <c r="K408" s="273"/>
      <c r="L408" s="273"/>
    </row>
    <row r="409" spans="2:12" ht="15.75" x14ac:dyDescent="0.25">
      <c r="B409" s="48" t="s">
        <v>193</v>
      </c>
    </row>
    <row r="410" spans="2:12" ht="18.75" x14ac:dyDescent="0.25">
      <c r="B410" s="273" t="s">
        <v>243</v>
      </c>
      <c r="C410" s="273"/>
      <c r="D410" s="273"/>
      <c r="E410" s="273"/>
      <c r="F410" s="273"/>
      <c r="G410" s="273"/>
      <c r="H410" s="273"/>
      <c r="I410" s="273"/>
      <c r="J410" s="273"/>
      <c r="K410" s="273"/>
      <c r="L410" s="273"/>
    </row>
    <row r="411" spans="2:12" ht="108.75" customHeight="1" x14ac:dyDescent="0.25">
      <c r="B411" s="275" t="s">
        <v>527</v>
      </c>
      <c r="C411" s="275"/>
      <c r="D411" s="275"/>
      <c r="E411" s="275"/>
      <c r="F411" s="275"/>
      <c r="G411" s="275"/>
      <c r="H411" s="275"/>
      <c r="I411" s="275"/>
      <c r="J411" s="275"/>
      <c r="K411" s="275"/>
      <c r="L411" s="275"/>
    </row>
    <row r="412" spans="2:12" ht="18.75" x14ac:dyDescent="0.25">
      <c r="B412" s="273" t="s">
        <v>244</v>
      </c>
      <c r="C412" s="273"/>
      <c r="D412" s="273"/>
      <c r="E412" s="273"/>
      <c r="F412" s="273"/>
      <c r="G412" s="273"/>
      <c r="H412" s="273"/>
      <c r="I412" s="273"/>
      <c r="J412" s="273"/>
      <c r="K412" s="273"/>
      <c r="L412" s="273"/>
    </row>
    <row r="413" spans="2:12" ht="39" customHeight="1" x14ac:dyDescent="0.25">
      <c r="B413" s="271" t="s">
        <v>245</v>
      </c>
      <c r="C413" s="271"/>
      <c r="D413" s="271"/>
      <c r="E413" s="271"/>
      <c r="F413" s="271"/>
      <c r="G413" s="271"/>
      <c r="H413" s="271"/>
      <c r="I413" s="271"/>
      <c r="J413" s="271"/>
      <c r="K413" s="271"/>
      <c r="L413" s="271"/>
    </row>
    <row r="414" spans="2:12" ht="15.75" x14ac:dyDescent="0.25">
      <c r="B414" s="49"/>
    </row>
    <row r="415" spans="2:12" ht="20.25" customHeight="1" x14ac:dyDescent="0.25">
      <c r="B415" s="271" t="s">
        <v>246</v>
      </c>
      <c r="C415" s="271"/>
      <c r="D415" s="271"/>
      <c r="E415" s="271"/>
      <c r="F415" s="271"/>
      <c r="G415" s="271"/>
      <c r="H415" s="271"/>
      <c r="I415" s="271"/>
      <c r="J415" s="271"/>
      <c r="K415" s="271"/>
      <c r="L415" s="271"/>
    </row>
    <row r="416" spans="2:12" ht="20.25" customHeight="1" x14ac:dyDescent="0.25">
      <c r="B416" s="51"/>
      <c r="C416" s="51"/>
      <c r="D416" s="51"/>
      <c r="E416" s="51"/>
      <c r="F416" s="51"/>
      <c r="G416" s="51"/>
      <c r="H416" s="51"/>
      <c r="I416" s="51"/>
      <c r="J416" s="51"/>
      <c r="K416" s="51"/>
      <c r="L416" s="51"/>
    </row>
    <row r="417" spans="2:12" ht="20.25" customHeight="1" x14ac:dyDescent="0.35">
      <c r="B417" s="51"/>
      <c r="C417" t="s">
        <v>0</v>
      </c>
      <c r="D417" s="26"/>
      <c r="E417" s="2" t="s">
        <v>44</v>
      </c>
      <c r="F417" s="2" t="s">
        <v>45</v>
      </c>
      <c r="G417" s="2" t="s">
        <v>46</v>
      </c>
      <c r="H417" s="2" t="s">
        <v>42</v>
      </c>
      <c r="I417" s="64" t="s">
        <v>435</v>
      </c>
      <c r="J417" s="51"/>
      <c r="K417" s="51"/>
      <c r="L417" s="51"/>
    </row>
    <row r="418" spans="2:12" ht="20.25" customHeight="1" x14ac:dyDescent="0.25">
      <c r="B418" s="51"/>
      <c r="C418" s="19"/>
      <c r="D418" s="19"/>
      <c r="E418" s="145">
        <v>24</v>
      </c>
      <c r="F418" s="145">
        <v>0.36</v>
      </c>
      <c r="G418" s="140"/>
      <c r="H418" s="145">
        <v>365</v>
      </c>
      <c r="I418" s="139">
        <f>E418*F418*G418*H418</f>
        <v>0</v>
      </c>
      <c r="J418" s="51"/>
      <c r="K418" s="51"/>
      <c r="L418" s="51"/>
    </row>
    <row r="419" spans="2:12" ht="15.75" x14ac:dyDescent="0.25">
      <c r="B419" s="49" t="s">
        <v>0</v>
      </c>
    </row>
    <row r="420" spans="2:12" ht="15.75" x14ac:dyDescent="0.25">
      <c r="B420" s="273" t="s">
        <v>247</v>
      </c>
      <c r="C420" s="273"/>
      <c r="D420" s="273"/>
      <c r="E420" s="273"/>
      <c r="F420" s="273"/>
      <c r="G420" s="273"/>
      <c r="H420" s="273"/>
      <c r="I420" s="273"/>
      <c r="J420" s="273"/>
      <c r="K420" s="273"/>
      <c r="L420" s="273"/>
    </row>
    <row r="421" spans="2:12" ht="18.75" x14ac:dyDescent="0.25">
      <c r="B421" s="273" t="s">
        <v>248</v>
      </c>
      <c r="C421" s="273"/>
      <c r="D421" s="273"/>
      <c r="E421" s="273"/>
      <c r="F421" s="273"/>
      <c r="G421" s="273"/>
      <c r="H421" s="273"/>
      <c r="I421" s="273"/>
      <c r="J421" s="273"/>
      <c r="K421" s="273"/>
      <c r="L421" s="273"/>
    </row>
    <row r="422" spans="2:12" ht="17.25" x14ac:dyDescent="0.25">
      <c r="B422" s="273" t="s">
        <v>249</v>
      </c>
      <c r="C422" s="273"/>
      <c r="D422" s="273"/>
      <c r="E422" s="273"/>
      <c r="F422" s="273"/>
      <c r="G422" s="273"/>
      <c r="H422" s="273"/>
      <c r="I422" s="273"/>
      <c r="J422" s="273"/>
      <c r="K422" s="273"/>
      <c r="L422" s="273"/>
    </row>
    <row r="423" spans="2:12" ht="15.75" x14ac:dyDescent="0.25">
      <c r="B423" s="273" t="s">
        <v>250</v>
      </c>
      <c r="C423" s="273"/>
      <c r="D423" s="273"/>
      <c r="E423" s="273"/>
      <c r="F423" s="273"/>
      <c r="G423" s="273"/>
      <c r="H423" s="273"/>
      <c r="I423" s="273"/>
      <c r="J423" s="273"/>
      <c r="K423" s="273"/>
      <c r="L423" s="273"/>
    </row>
    <row r="424" spans="2:12" ht="17.25" x14ac:dyDescent="0.25">
      <c r="B424" s="270" t="s">
        <v>251</v>
      </c>
      <c r="C424" s="270"/>
      <c r="D424" s="270"/>
      <c r="E424" s="270"/>
      <c r="F424" s="270"/>
      <c r="G424" s="270"/>
      <c r="H424" s="270"/>
      <c r="I424" s="270"/>
      <c r="J424" s="270"/>
      <c r="K424" s="270"/>
      <c r="L424" s="270"/>
    </row>
    <row r="425" spans="2:12" ht="15.75" x14ac:dyDescent="0.25">
      <c r="B425" s="49"/>
    </row>
    <row r="426" spans="2:12" ht="18.75" x14ac:dyDescent="0.25">
      <c r="B426" s="270" t="s">
        <v>252</v>
      </c>
      <c r="C426" s="270"/>
      <c r="D426" s="270"/>
      <c r="E426" s="270"/>
      <c r="F426" s="270"/>
      <c r="G426" s="270"/>
      <c r="H426" s="270"/>
      <c r="I426" s="270"/>
      <c r="J426" s="270"/>
      <c r="K426" s="270"/>
      <c r="L426" s="270"/>
    </row>
    <row r="427" spans="2:12" ht="15.75" x14ac:dyDescent="0.25">
      <c r="B427" s="50"/>
      <c r="C427" s="50"/>
      <c r="D427" s="50"/>
      <c r="E427" s="50"/>
      <c r="F427" s="50"/>
      <c r="G427" s="50"/>
      <c r="H427" s="50"/>
      <c r="I427" s="50"/>
      <c r="J427" s="50"/>
      <c r="K427" s="50"/>
      <c r="L427" s="50"/>
    </row>
    <row r="428" spans="2:12" ht="18" x14ac:dyDescent="0.35">
      <c r="B428" s="50"/>
      <c r="C428" t="s">
        <v>0</v>
      </c>
      <c r="D428" s="26"/>
      <c r="E428" s="2" t="s">
        <v>47</v>
      </c>
      <c r="F428" s="2" t="s">
        <v>48</v>
      </c>
      <c r="G428" s="11" t="s">
        <v>42</v>
      </c>
      <c r="H428" s="64" t="s">
        <v>426</v>
      </c>
      <c r="I428" s="50"/>
      <c r="J428" s="50"/>
      <c r="K428" s="50"/>
      <c r="L428" s="50"/>
    </row>
    <row r="429" spans="2:12" ht="15.75" x14ac:dyDescent="0.25">
      <c r="B429" s="50"/>
      <c r="C429" s="19"/>
      <c r="D429" s="19"/>
      <c r="E429" s="146"/>
      <c r="F429" s="90">
        <v>0.46</v>
      </c>
      <c r="G429" s="90">
        <v>365</v>
      </c>
      <c r="H429" s="144">
        <f>E429*F429*G429</f>
        <v>0</v>
      </c>
      <c r="I429" s="50"/>
      <c r="J429" s="50"/>
      <c r="K429" s="50"/>
      <c r="L429" s="50"/>
    </row>
    <row r="430" spans="2:12" ht="15.75" x14ac:dyDescent="0.25">
      <c r="B430" s="49" t="s">
        <v>0</v>
      </c>
      <c r="C430" s="19"/>
      <c r="D430" s="19"/>
    </row>
    <row r="431" spans="2:12" ht="17.25" x14ac:dyDescent="0.25">
      <c r="B431" s="273" t="s">
        <v>253</v>
      </c>
      <c r="C431" s="273"/>
      <c r="D431" s="273"/>
      <c r="E431" s="273"/>
      <c r="F431" s="273"/>
      <c r="G431" s="273"/>
      <c r="H431" s="273"/>
      <c r="I431" s="273"/>
      <c r="J431" s="273"/>
      <c r="K431" s="273"/>
      <c r="L431" s="273"/>
    </row>
    <row r="432" spans="2:12" ht="18.75" x14ac:dyDescent="0.25">
      <c r="B432" s="273" t="s">
        <v>254</v>
      </c>
      <c r="C432" s="273"/>
      <c r="D432" s="273"/>
      <c r="E432" s="273"/>
      <c r="F432" s="273"/>
      <c r="G432" s="273"/>
      <c r="H432" s="273"/>
      <c r="I432" s="273"/>
      <c r="J432" s="273"/>
      <c r="K432" s="273"/>
      <c r="L432" s="273"/>
    </row>
    <row r="433" spans="2:12" ht="15.75" x14ac:dyDescent="0.25">
      <c r="B433" s="273" t="s">
        <v>255</v>
      </c>
      <c r="C433" s="273"/>
      <c r="D433" s="273"/>
      <c r="E433" s="273"/>
      <c r="F433" s="273"/>
      <c r="G433" s="273"/>
      <c r="H433" s="273"/>
      <c r="I433" s="273"/>
      <c r="J433" s="273"/>
      <c r="K433" s="273"/>
      <c r="L433" s="273"/>
    </row>
    <row r="434" spans="2:12" ht="15.75" x14ac:dyDescent="0.25">
      <c r="B434" s="48" t="s">
        <v>193</v>
      </c>
    </row>
    <row r="435" spans="2:12" ht="17.25" x14ac:dyDescent="0.25">
      <c r="B435" s="273" t="s">
        <v>256</v>
      </c>
      <c r="C435" s="273"/>
      <c r="D435" s="273"/>
      <c r="E435" s="273"/>
      <c r="F435" s="273"/>
      <c r="G435" s="273"/>
      <c r="H435" s="273"/>
      <c r="I435" s="273"/>
      <c r="J435" s="273"/>
      <c r="K435" s="273"/>
      <c r="L435" s="273"/>
    </row>
    <row r="436" spans="2:12" ht="18.75" x14ac:dyDescent="0.25">
      <c r="B436" s="273" t="s">
        <v>257</v>
      </c>
      <c r="C436" s="273"/>
      <c r="D436" s="273"/>
      <c r="E436" s="273"/>
      <c r="F436" s="273"/>
      <c r="G436" s="273"/>
      <c r="H436" s="273"/>
      <c r="I436" s="273"/>
      <c r="J436" s="273"/>
      <c r="K436" s="273"/>
      <c r="L436" s="273"/>
    </row>
    <row r="437" spans="2:12" ht="36.75" customHeight="1" x14ac:dyDescent="0.25">
      <c r="B437" s="307" t="s">
        <v>258</v>
      </c>
      <c r="C437" s="307"/>
      <c r="D437" s="307"/>
      <c r="E437" s="307"/>
      <c r="F437" s="307"/>
      <c r="G437" s="307"/>
      <c r="H437" s="307"/>
      <c r="I437" s="307"/>
      <c r="J437" s="307"/>
      <c r="K437" s="307"/>
      <c r="L437" s="307"/>
    </row>
    <row r="438" spans="2:12" ht="36" customHeight="1" x14ac:dyDescent="0.25">
      <c r="B438" s="271" t="s">
        <v>259</v>
      </c>
      <c r="C438" s="271"/>
      <c r="D438" s="271"/>
      <c r="E438" s="271"/>
      <c r="F438" s="271"/>
      <c r="G438" s="271"/>
      <c r="H438" s="271"/>
      <c r="I438" s="271"/>
      <c r="J438" s="271"/>
      <c r="K438" s="271"/>
      <c r="L438" s="271"/>
    </row>
    <row r="439" spans="2:12" ht="15.75" x14ac:dyDescent="0.25">
      <c r="B439" s="49"/>
    </row>
    <row r="441" spans="2:12" ht="15.75" x14ac:dyDescent="0.25">
      <c r="B441" s="49"/>
    </row>
    <row r="442" spans="2:12" ht="15.75" x14ac:dyDescent="0.25">
      <c r="B442" s="49"/>
    </row>
    <row r="443" spans="2:12" ht="15.75" x14ac:dyDescent="0.25">
      <c r="B443" s="49"/>
    </row>
    <row r="444" spans="2:12" ht="15.75" x14ac:dyDescent="0.25">
      <c r="B444" s="49"/>
      <c r="D444" t="s">
        <v>0</v>
      </c>
      <c r="E444" s="26"/>
    </row>
    <row r="445" spans="2:12" ht="15.75" x14ac:dyDescent="0.25">
      <c r="B445" s="49"/>
      <c r="F445" s="2" t="s">
        <v>49</v>
      </c>
      <c r="G445" s="88"/>
    </row>
    <row r="446" spans="2:12" ht="15.75" x14ac:dyDescent="0.25">
      <c r="B446" s="49"/>
      <c r="F446" s="2" t="s">
        <v>43</v>
      </c>
      <c r="G446" s="88"/>
    </row>
    <row r="447" spans="2:12" ht="18" x14ac:dyDescent="0.35">
      <c r="B447" s="49"/>
      <c r="F447" s="2" t="s">
        <v>50</v>
      </c>
      <c r="G447" s="88">
        <f>G448+G449*G450+0.25*G451+G452</f>
        <v>0</v>
      </c>
    </row>
    <row r="448" spans="2:12" ht="15.75" x14ac:dyDescent="0.25">
      <c r="B448" s="49"/>
      <c r="F448" s="2" t="s">
        <v>51</v>
      </c>
      <c r="G448" s="88"/>
    </row>
    <row r="449" spans="2:12" ht="15.75" x14ac:dyDescent="0.25">
      <c r="B449" s="49"/>
      <c r="F449" s="2" t="s">
        <v>52</v>
      </c>
      <c r="G449" s="88"/>
    </row>
    <row r="450" spans="2:12" ht="18" x14ac:dyDescent="0.35">
      <c r="B450" s="49"/>
      <c r="F450" s="2" t="s">
        <v>53</v>
      </c>
      <c r="G450" s="88"/>
    </row>
    <row r="451" spans="2:12" ht="18" x14ac:dyDescent="0.35">
      <c r="B451" s="49"/>
      <c r="F451" s="2" t="s">
        <v>54</v>
      </c>
      <c r="G451" s="88"/>
    </row>
    <row r="452" spans="2:12" ht="18" x14ac:dyDescent="0.35">
      <c r="B452" s="49"/>
      <c r="F452" s="2" t="s">
        <v>55</v>
      </c>
      <c r="G452" s="88"/>
    </row>
    <row r="453" spans="2:12" ht="18" x14ac:dyDescent="0.35">
      <c r="B453" s="49"/>
      <c r="F453" s="2" t="s">
        <v>56</v>
      </c>
      <c r="G453" s="88"/>
    </row>
    <row r="454" spans="2:12" ht="15.75" x14ac:dyDescent="0.25">
      <c r="B454" s="49"/>
      <c r="F454" s="12" t="s">
        <v>57</v>
      </c>
      <c r="G454" s="88">
        <v>0.1</v>
      </c>
    </row>
    <row r="455" spans="2:12" ht="18" x14ac:dyDescent="0.35">
      <c r="B455" s="49"/>
      <c r="F455" s="2" t="s">
        <v>58</v>
      </c>
      <c r="G455" s="88"/>
    </row>
    <row r="456" spans="2:12" ht="18" x14ac:dyDescent="0.35">
      <c r="B456" s="49"/>
      <c r="F456" s="2" t="s">
        <v>59</v>
      </c>
      <c r="G456" s="88"/>
    </row>
    <row r="457" spans="2:12" ht="18" x14ac:dyDescent="0.35">
      <c r="B457" s="49"/>
      <c r="F457" s="2" t="s">
        <v>60</v>
      </c>
      <c r="G457" s="88"/>
    </row>
    <row r="458" spans="2:12" ht="18.75" x14ac:dyDescent="0.35">
      <c r="B458" s="49"/>
      <c r="F458" s="4" t="s">
        <v>39</v>
      </c>
      <c r="G458" s="2">
        <f>(G445*G446*(G447-G453))/G454*(G455*G456*G457)</f>
        <v>0</v>
      </c>
    </row>
    <row r="459" spans="2:12" ht="15.75" x14ac:dyDescent="0.25">
      <c r="B459" s="49"/>
    </row>
    <row r="460" spans="2:12" ht="15.75" x14ac:dyDescent="0.25">
      <c r="B460" s="49" t="s">
        <v>0</v>
      </c>
    </row>
    <row r="461" spans="2:12" ht="19.5" customHeight="1" x14ac:dyDescent="0.25">
      <c r="B461" s="275" t="s">
        <v>260</v>
      </c>
      <c r="C461" s="275"/>
      <c r="D461" s="275"/>
      <c r="E461" s="275"/>
      <c r="F461" s="275"/>
      <c r="G461" s="275"/>
      <c r="H461" s="275"/>
      <c r="I461" s="275"/>
      <c r="J461" s="275"/>
      <c r="K461" s="275"/>
      <c r="L461" s="275"/>
    </row>
    <row r="462" spans="2:12" ht="18.75" x14ac:dyDescent="0.25">
      <c r="B462" s="273" t="s">
        <v>261</v>
      </c>
      <c r="C462" s="273"/>
      <c r="D462" s="273"/>
      <c r="E462" s="273"/>
      <c r="F462" s="273"/>
      <c r="G462" s="273"/>
      <c r="H462" s="273"/>
      <c r="I462" s="273"/>
      <c r="J462" s="273"/>
      <c r="K462" s="273"/>
      <c r="L462" s="273"/>
    </row>
    <row r="463" spans="2:12" ht="18.75" x14ac:dyDescent="0.25">
      <c r="B463" s="273" t="s">
        <v>262</v>
      </c>
      <c r="C463" s="273"/>
      <c r="D463" s="273"/>
      <c r="E463" s="273"/>
      <c r="F463" s="273"/>
      <c r="G463" s="273"/>
      <c r="H463" s="273"/>
      <c r="I463" s="273"/>
      <c r="J463" s="273"/>
      <c r="K463" s="273"/>
      <c r="L463" s="273"/>
    </row>
    <row r="464" spans="2:12" ht="15.75" x14ac:dyDescent="0.25">
      <c r="B464" s="49"/>
    </row>
    <row r="465" spans="2:12" ht="18.75" x14ac:dyDescent="0.25">
      <c r="B465" s="270" t="s">
        <v>263</v>
      </c>
      <c r="C465" s="270"/>
      <c r="D465" s="270"/>
      <c r="E465" s="270"/>
      <c r="F465" s="270"/>
      <c r="G465" s="270"/>
      <c r="H465" s="270"/>
      <c r="I465" s="270"/>
      <c r="J465" s="270"/>
      <c r="K465" s="270"/>
      <c r="L465" s="270"/>
    </row>
    <row r="466" spans="2:12" ht="15.75" x14ac:dyDescent="0.25">
      <c r="B466" s="49" t="s">
        <v>0</v>
      </c>
    </row>
    <row r="467" spans="2:12" ht="15.75" x14ac:dyDescent="0.25">
      <c r="B467" s="273" t="s">
        <v>264</v>
      </c>
      <c r="C467" s="273"/>
      <c r="D467" s="273"/>
      <c r="E467" s="273"/>
      <c r="F467" s="273"/>
      <c r="G467" s="273"/>
      <c r="H467" s="273"/>
      <c r="I467" s="273"/>
      <c r="J467" s="273"/>
      <c r="K467" s="273"/>
      <c r="L467" s="273"/>
    </row>
    <row r="468" spans="2:12" ht="31.5" customHeight="1" x14ac:dyDescent="0.25">
      <c r="B468" s="275" t="s">
        <v>265</v>
      </c>
      <c r="C468" s="275"/>
      <c r="D468" s="275"/>
      <c r="E468" s="275"/>
      <c r="F468" s="275"/>
      <c r="G468" s="275"/>
      <c r="H468" s="275"/>
      <c r="I468" s="275"/>
      <c r="J468" s="275"/>
      <c r="K468" s="275"/>
      <c r="L468" s="275"/>
    </row>
    <row r="469" spans="2:12" ht="17.25" x14ac:dyDescent="0.25">
      <c r="B469" s="273" t="s">
        <v>266</v>
      </c>
      <c r="C469" s="273"/>
      <c r="D469" s="273"/>
      <c r="E469" s="273"/>
      <c r="F469" s="273"/>
      <c r="G469" s="273"/>
      <c r="H469" s="273"/>
      <c r="I469" s="273"/>
      <c r="J469" s="273"/>
      <c r="K469" s="273"/>
      <c r="L469" s="273"/>
    </row>
    <row r="470" spans="2:12" ht="17.25" x14ac:dyDescent="0.25">
      <c r="B470" s="273" t="s">
        <v>267</v>
      </c>
      <c r="C470" s="273"/>
      <c r="D470" s="273"/>
      <c r="E470" s="273"/>
      <c r="F470" s="273"/>
      <c r="G470" s="273"/>
      <c r="H470" s="273"/>
      <c r="I470" s="273"/>
      <c r="J470" s="273"/>
      <c r="K470" s="273"/>
      <c r="L470" s="273"/>
    </row>
    <row r="471" spans="2:12" ht="17.25" x14ac:dyDescent="0.25">
      <c r="B471" s="273" t="s">
        <v>268</v>
      </c>
      <c r="C471" s="273"/>
      <c r="D471" s="273"/>
      <c r="E471" s="273"/>
      <c r="F471" s="273"/>
      <c r="G471" s="273"/>
      <c r="H471" s="273"/>
      <c r="I471" s="273"/>
      <c r="J471" s="273"/>
      <c r="K471" s="273"/>
      <c r="L471" s="273"/>
    </row>
    <row r="472" spans="2:12" ht="17.25" x14ac:dyDescent="0.25">
      <c r="B472" s="273" t="s">
        <v>269</v>
      </c>
      <c r="C472" s="273"/>
      <c r="D472" s="273"/>
      <c r="E472" s="273"/>
      <c r="F472" s="273"/>
      <c r="G472" s="273"/>
      <c r="H472" s="273"/>
      <c r="I472" s="273"/>
      <c r="J472" s="273"/>
      <c r="K472" s="273"/>
      <c r="L472" s="273"/>
    </row>
    <row r="473" spans="2:12" ht="18.75" x14ac:dyDescent="0.25">
      <c r="B473" s="273" t="s">
        <v>270</v>
      </c>
      <c r="C473" s="273"/>
      <c r="D473" s="273"/>
      <c r="E473" s="273"/>
      <c r="F473" s="273"/>
      <c r="G473" s="273"/>
      <c r="H473" s="273"/>
      <c r="I473" s="273"/>
      <c r="J473" s="273"/>
      <c r="K473" s="273"/>
      <c r="L473" s="273"/>
    </row>
    <row r="474" spans="2:12" ht="17.25" x14ac:dyDescent="0.25">
      <c r="B474" s="273" t="s">
        <v>271</v>
      </c>
      <c r="C474" s="273"/>
      <c r="D474" s="273"/>
      <c r="E474" s="273"/>
      <c r="F474" s="273"/>
      <c r="G474" s="273"/>
      <c r="H474" s="273"/>
      <c r="I474" s="273"/>
      <c r="J474" s="273"/>
      <c r="K474" s="273"/>
      <c r="L474" s="273"/>
    </row>
    <row r="475" spans="2:12" ht="15.75" x14ac:dyDescent="0.25">
      <c r="B475" s="272" t="s">
        <v>272</v>
      </c>
      <c r="C475" s="272"/>
      <c r="D475" s="272"/>
      <c r="E475" s="272"/>
      <c r="F475" s="272"/>
      <c r="G475" s="272"/>
      <c r="H475" s="272"/>
      <c r="I475" s="272"/>
      <c r="J475" s="272"/>
      <c r="K475" s="272"/>
      <c r="L475" s="272"/>
    </row>
    <row r="476" spans="2:12" ht="15.75" x14ac:dyDescent="0.25">
      <c r="B476" s="272" t="s">
        <v>273</v>
      </c>
      <c r="C476" s="272"/>
      <c r="D476" s="272"/>
      <c r="E476" s="272"/>
      <c r="F476" s="272"/>
      <c r="G476" s="272"/>
      <c r="H476" s="272"/>
      <c r="I476" s="272"/>
      <c r="J476" s="272"/>
      <c r="K476" s="272"/>
      <c r="L476" s="272"/>
    </row>
    <row r="477" spans="2:12" ht="15.75" x14ac:dyDescent="0.25">
      <c r="B477" s="272" t="s">
        <v>274</v>
      </c>
      <c r="C477" s="272"/>
      <c r="D477" s="272"/>
      <c r="E477" s="272"/>
      <c r="F477" s="272"/>
      <c r="G477" s="272"/>
      <c r="H477" s="272"/>
      <c r="I477" s="272"/>
      <c r="J477" s="272"/>
      <c r="K477" s="272"/>
      <c r="L477" s="272"/>
    </row>
    <row r="478" spans="2:12" ht="17.25" x14ac:dyDescent="0.25">
      <c r="B478" s="273" t="s">
        <v>275</v>
      </c>
      <c r="C478" s="273"/>
      <c r="D478" s="273"/>
      <c r="E478" s="273"/>
      <c r="F478" s="273"/>
      <c r="G478" s="273"/>
      <c r="H478" s="273"/>
      <c r="I478" s="273"/>
      <c r="J478" s="273"/>
      <c r="K478" s="273"/>
      <c r="L478" s="273"/>
    </row>
    <row r="479" spans="2:12" ht="17.25" x14ac:dyDescent="0.25">
      <c r="B479" s="273" t="s">
        <v>276</v>
      </c>
      <c r="C479" s="273"/>
      <c r="D479" s="273"/>
      <c r="E479" s="273"/>
      <c r="F479" s="273"/>
      <c r="G479" s="273"/>
      <c r="H479" s="273"/>
      <c r="I479" s="273"/>
      <c r="J479" s="273"/>
      <c r="K479" s="273"/>
      <c r="L479" s="273"/>
    </row>
    <row r="480" spans="2:12" ht="15.75" x14ac:dyDescent="0.25">
      <c r="B480" s="48" t="s">
        <v>193</v>
      </c>
    </row>
    <row r="481" spans="2:12" ht="47.25" customHeight="1" x14ac:dyDescent="0.25">
      <c r="B481" s="275" t="s">
        <v>277</v>
      </c>
      <c r="C481" s="275"/>
      <c r="D481" s="275"/>
      <c r="E481" s="275"/>
      <c r="F481" s="275"/>
      <c r="G481" s="275"/>
      <c r="H481" s="275"/>
      <c r="I481" s="275"/>
      <c r="J481" s="275"/>
      <c r="K481" s="275"/>
      <c r="L481" s="275"/>
    </row>
    <row r="482" spans="2:12" ht="33.75" customHeight="1" x14ac:dyDescent="0.25">
      <c r="B482" s="271" t="s">
        <v>278</v>
      </c>
      <c r="C482" s="271"/>
      <c r="D482" s="271"/>
      <c r="E482" s="271"/>
      <c r="F482" s="271"/>
      <c r="G482" s="271"/>
      <c r="H482" s="271"/>
      <c r="I482" s="271"/>
      <c r="J482" s="271"/>
      <c r="K482" s="271"/>
      <c r="L482" s="271"/>
    </row>
    <row r="483" spans="2:12" ht="31.5" customHeight="1" x14ac:dyDescent="0.25">
      <c r="B483" s="271" t="s">
        <v>279</v>
      </c>
      <c r="C483" s="271"/>
      <c r="D483" s="271"/>
      <c r="E483" s="271"/>
      <c r="F483" s="271"/>
      <c r="G483" s="271"/>
      <c r="H483" s="271"/>
      <c r="I483" s="271"/>
      <c r="J483" s="271"/>
      <c r="K483" s="271"/>
      <c r="L483" s="271"/>
    </row>
    <row r="484" spans="2:12" ht="15" customHeight="1" x14ac:dyDescent="0.25">
      <c r="B484" s="279" t="s">
        <v>280</v>
      </c>
      <c r="C484" s="279"/>
      <c r="D484" s="279"/>
      <c r="E484" s="279"/>
      <c r="F484" s="279"/>
      <c r="G484" s="279"/>
      <c r="H484" s="279"/>
      <c r="I484" s="279"/>
      <c r="J484" s="279"/>
      <c r="K484" s="279"/>
      <c r="L484" s="279"/>
    </row>
    <row r="485" spans="2:12" ht="15.75" x14ac:dyDescent="0.25">
      <c r="B485" s="49"/>
    </row>
    <row r="486" spans="2:12" ht="18.75" x14ac:dyDescent="0.25">
      <c r="B486" s="270" t="s">
        <v>528</v>
      </c>
      <c r="C486" s="270"/>
      <c r="D486" s="270"/>
      <c r="E486" s="270"/>
      <c r="F486" s="270"/>
      <c r="G486" s="270"/>
      <c r="H486" s="270"/>
      <c r="I486" s="270"/>
      <c r="J486" s="270"/>
      <c r="K486" s="270"/>
      <c r="L486" s="270"/>
    </row>
    <row r="487" spans="2:12" ht="15.75" x14ac:dyDescent="0.25">
      <c r="B487" s="50"/>
      <c r="C487" s="50"/>
      <c r="D487" s="50"/>
      <c r="E487" s="50"/>
      <c r="F487" s="50"/>
      <c r="G487" s="50"/>
      <c r="H487" s="50"/>
      <c r="I487" s="50"/>
      <c r="J487" s="50"/>
      <c r="K487" s="50"/>
      <c r="L487" s="50"/>
    </row>
    <row r="488" spans="2:12" ht="18.75" x14ac:dyDescent="0.35">
      <c r="B488" s="50"/>
      <c r="C488" s="50"/>
      <c r="D488" s="194" t="s">
        <v>62</v>
      </c>
      <c r="E488" s="178" t="s">
        <v>529</v>
      </c>
      <c r="F488" s="178" t="s">
        <v>530</v>
      </c>
      <c r="G488" s="183" t="s">
        <v>36</v>
      </c>
      <c r="H488" s="178" t="s">
        <v>531</v>
      </c>
      <c r="I488" s="65" t="s">
        <v>532</v>
      </c>
      <c r="J488" s="65" t="s">
        <v>533</v>
      </c>
      <c r="K488" s="50"/>
      <c r="L488" s="50"/>
    </row>
    <row r="489" spans="2:12" ht="15.75" x14ac:dyDescent="0.25">
      <c r="B489" s="50"/>
      <c r="C489" s="50"/>
      <c r="D489" s="66">
        <f>E489+F489+G489+H489+I489+J489</f>
        <v>0</v>
      </c>
      <c r="E489" s="25">
        <f>I525</f>
        <v>0</v>
      </c>
      <c r="F489" s="25">
        <f>J565</f>
        <v>0</v>
      </c>
      <c r="G489" s="25">
        <f>L609</f>
        <v>0</v>
      </c>
      <c r="H489" s="25">
        <f>H581</f>
        <v>0</v>
      </c>
      <c r="I489" s="177">
        <f>H625</f>
        <v>0</v>
      </c>
      <c r="J489" s="177">
        <f>H632</f>
        <v>0</v>
      </c>
      <c r="K489" s="50"/>
      <c r="L489" s="50"/>
    </row>
    <row r="490" spans="2:12" ht="15.75" x14ac:dyDescent="0.25">
      <c r="B490" s="50"/>
      <c r="C490" s="50"/>
      <c r="D490" s="31"/>
      <c r="E490" s="24"/>
      <c r="F490" s="24"/>
      <c r="G490" s="24"/>
      <c r="H490" s="1"/>
      <c r="I490" s="50"/>
      <c r="J490" s="50"/>
      <c r="K490" s="50"/>
      <c r="L490" s="50"/>
    </row>
    <row r="491" spans="2:12" ht="15.75" x14ac:dyDescent="0.25">
      <c r="B491" s="49" t="s">
        <v>0</v>
      </c>
    </row>
    <row r="492" spans="2:12" ht="36.75" customHeight="1" x14ac:dyDescent="0.25">
      <c r="B492" s="271" t="s">
        <v>281</v>
      </c>
      <c r="C492" s="271"/>
      <c r="D492" s="271"/>
      <c r="E492" s="271"/>
      <c r="F492" s="271"/>
      <c r="G492" s="271"/>
      <c r="H492" s="271"/>
      <c r="I492" s="271"/>
      <c r="J492" s="271"/>
      <c r="K492" s="271"/>
      <c r="L492" s="271"/>
    </row>
    <row r="493" spans="2:12" ht="15.75" x14ac:dyDescent="0.25">
      <c r="B493" s="49"/>
    </row>
    <row r="495" spans="2:12" ht="15.75" x14ac:dyDescent="0.25">
      <c r="B495" s="49"/>
    </row>
    <row r="496" spans="2:12" ht="15.75" x14ac:dyDescent="0.25">
      <c r="B496" s="49"/>
    </row>
    <row r="497" spans="2:9" ht="38.25" customHeight="1" x14ac:dyDescent="0.25">
      <c r="B497" s="49"/>
      <c r="C497" s="156"/>
      <c r="D497" s="73" t="s">
        <v>459</v>
      </c>
      <c r="E497" s="73" t="s">
        <v>458</v>
      </c>
      <c r="F497" s="15" t="s">
        <v>379</v>
      </c>
      <c r="G497" s="72" t="s">
        <v>27</v>
      </c>
      <c r="H497" s="15" t="s">
        <v>63</v>
      </c>
      <c r="I497" s="14" t="s">
        <v>434</v>
      </c>
    </row>
    <row r="498" spans="2:9" ht="14.25" customHeight="1" x14ac:dyDescent="0.25">
      <c r="B498" s="49"/>
      <c r="D498" s="105">
        <v>25</v>
      </c>
      <c r="E498" s="105"/>
      <c r="F498" s="147"/>
      <c r="G498" s="105">
        <v>0.78500000000000003</v>
      </c>
      <c r="H498" s="147"/>
      <c r="I498" s="148">
        <f>G498*(F498)^2*H498</f>
        <v>0</v>
      </c>
    </row>
    <row r="499" spans="2:9" ht="14.25" customHeight="1" x14ac:dyDescent="0.25">
      <c r="B499" s="49"/>
      <c r="D499" s="105">
        <v>32</v>
      </c>
      <c r="E499" s="105"/>
      <c r="F499" s="147"/>
      <c r="G499" s="105">
        <v>0.78500000000000003</v>
      </c>
      <c r="H499" s="147"/>
      <c r="I499" s="148">
        <f t="shared" ref="I499:I524" si="21">G499*(F499)^2*H499</f>
        <v>0</v>
      </c>
    </row>
    <row r="500" spans="2:9" ht="14.25" customHeight="1" x14ac:dyDescent="0.25">
      <c r="B500" s="49"/>
      <c r="D500" s="105">
        <v>40</v>
      </c>
      <c r="E500" s="105"/>
      <c r="F500" s="147"/>
      <c r="G500" s="105">
        <v>0.78500000000000003</v>
      </c>
      <c r="H500" s="147"/>
      <c r="I500" s="148">
        <f t="shared" si="21"/>
        <v>0</v>
      </c>
    </row>
    <row r="501" spans="2:9" ht="14.25" customHeight="1" x14ac:dyDescent="0.25">
      <c r="B501" s="49"/>
      <c r="D501" s="105">
        <v>50</v>
      </c>
      <c r="E501" s="105"/>
      <c r="F501" s="147"/>
      <c r="G501" s="105">
        <v>0.78500000000000003</v>
      </c>
      <c r="H501" s="147"/>
      <c r="I501" s="148">
        <f t="shared" si="21"/>
        <v>0</v>
      </c>
    </row>
    <row r="502" spans="2:9" ht="14.25" customHeight="1" x14ac:dyDescent="0.25">
      <c r="B502" s="49"/>
      <c r="D502" s="105">
        <v>63</v>
      </c>
      <c r="E502" s="105"/>
      <c r="F502" s="147"/>
      <c r="G502" s="105">
        <v>0.78500000000000003</v>
      </c>
      <c r="H502" s="147"/>
      <c r="I502" s="148">
        <f t="shared" si="21"/>
        <v>0</v>
      </c>
    </row>
    <row r="503" spans="2:9" ht="14.25" customHeight="1" x14ac:dyDescent="0.25">
      <c r="B503" s="49"/>
      <c r="D503" s="105">
        <v>75</v>
      </c>
      <c r="E503" s="105"/>
      <c r="F503" s="147"/>
      <c r="G503" s="105">
        <v>0.78500000000000003</v>
      </c>
      <c r="H503" s="147"/>
      <c r="I503" s="148">
        <f t="shared" si="21"/>
        <v>0</v>
      </c>
    </row>
    <row r="504" spans="2:9" ht="14.25" customHeight="1" x14ac:dyDescent="0.25">
      <c r="B504" s="49"/>
      <c r="D504" s="105">
        <v>90</v>
      </c>
      <c r="E504" s="105"/>
      <c r="F504" s="147"/>
      <c r="G504" s="105">
        <v>0.78500000000000003</v>
      </c>
      <c r="H504" s="147"/>
      <c r="I504" s="148">
        <f t="shared" si="21"/>
        <v>0</v>
      </c>
    </row>
    <row r="505" spans="2:9" ht="14.25" customHeight="1" x14ac:dyDescent="0.25">
      <c r="B505" s="49"/>
      <c r="D505" s="105">
        <v>100</v>
      </c>
      <c r="E505" s="105"/>
      <c r="F505" s="147"/>
      <c r="G505" s="105">
        <v>0.78500000000000003</v>
      </c>
      <c r="H505" s="147"/>
      <c r="I505" s="148">
        <f t="shared" si="21"/>
        <v>0</v>
      </c>
    </row>
    <row r="506" spans="2:9" ht="14.25" customHeight="1" x14ac:dyDescent="0.25">
      <c r="B506" s="49"/>
      <c r="D506" s="105">
        <v>125</v>
      </c>
      <c r="E506" s="105"/>
      <c r="F506" s="147"/>
      <c r="G506" s="105">
        <v>0.78500000000000003</v>
      </c>
      <c r="H506" s="147"/>
      <c r="I506" s="148">
        <f t="shared" si="21"/>
        <v>0</v>
      </c>
    </row>
    <row r="507" spans="2:9" ht="14.25" customHeight="1" x14ac:dyDescent="0.25">
      <c r="B507" s="49"/>
      <c r="D507" s="105">
        <v>150</v>
      </c>
      <c r="E507" s="105"/>
      <c r="F507" s="147"/>
      <c r="G507" s="105">
        <v>0.78500000000000003</v>
      </c>
      <c r="H507" s="147"/>
      <c r="I507" s="148">
        <f t="shared" si="21"/>
        <v>0</v>
      </c>
    </row>
    <row r="508" spans="2:9" ht="14.25" customHeight="1" x14ac:dyDescent="0.25">
      <c r="B508" s="49"/>
      <c r="D508" s="105">
        <v>160</v>
      </c>
      <c r="E508" s="105"/>
      <c r="F508" s="147"/>
      <c r="G508" s="105">
        <v>0.78500000000000003</v>
      </c>
      <c r="H508" s="147"/>
      <c r="I508" s="148">
        <f t="shared" si="21"/>
        <v>0</v>
      </c>
    </row>
    <row r="509" spans="2:9" ht="14.25" customHeight="1" x14ac:dyDescent="0.25">
      <c r="B509" s="49"/>
      <c r="D509" s="105">
        <v>180</v>
      </c>
      <c r="E509" s="105"/>
      <c r="F509" s="147"/>
      <c r="G509" s="105">
        <v>0.78500000000000003</v>
      </c>
      <c r="H509" s="147"/>
      <c r="I509" s="148">
        <f t="shared" si="21"/>
        <v>0</v>
      </c>
    </row>
    <row r="510" spans="2:9" ht="14.25" customHeight="1" x14ac:dyDescent="0.25">
      <c r="B510" s="49"/>
      <c r="D510" s="105">
        <v>200</v>
      </c>
      <c r="E510" s="105"/>
      <c r="F510" s="147"/>
      <c r="G510" s="105">
        <v>0.78500000000000003</v>
      </c>
      <c r="H510" s="147"/>
      <c r="I510" s="148">
        <f t="shared" si="21"/>
        <v>0</v>
      </c>
    </row>
    <row r="511" spans="2:9" ht="14.25" customHeight="1" x14ac:dyDescent="0.25">
      <c r="B511" s="49"/>
      <c r="D511" s="105">
        <v>225</v>
      </c>
      <c r="E511" s="105"/>
      <c r="F511" s="147"/>
      <c r="G511" s="105">
        <v>0.78500000000000003</v>
      </c>
      <c r="H511" s="147"/>
      <c r="I511" s="148">
        <f t="shared" si="21"/>
        <v>0</v>
      </c>
    </row>
    <row r="512" spans="2:9" ht="14.25" customHeight="1" x14ac:dyDescent="0.25">
      <c r="B512" s="49"/>
      <c r="D512" s="105">
        <v>250</v>
      </c>
      <c r="E512" s="105"/>
      <c r="F512" s="147"/>
      <c r="G512" s="105">
        <v>0.78500000000000003</v>
      </c>
      <c r="H512" s="147"/>
      <c r="I512" s="148">
        <f t="shared" si="21"/>
        <v>0</v>
      </c>
    </row>
    <row r="513" spans="2:12" ht="14.25" customHeight="1" x14ac:dyDescent="0.25">
      <c r="B513" s="49"/>
      <c r="D513" s="105">
        <v>300</v>
      </c>
      <c r="E513" s="105"/>
      <c r="F513" s="147"/>
      <c r="G513" s="105">
        <v>0.78500000000000003</v>
      </c>
      <c r="H513" s="147"/>
      <c r="I513" s="148">
        <f t="shared" si="21"/>
        <v>0</v>
      </c>
    </row>
    <row r="514" spans="2:12" ht="14.25" customHeight="1" x14ac:dyDescent="0.25">
      <c r="B514" s="49"/>
      <c r="D514" s="105">
        <v>350</v>
      </c>
      <c r="E514" s="105"/>
      <c r="F514" s="147"/>
      <c r="G514" s="105">
        <v>0.78500000000000003</v>
      </c>
      <c r="H514" s="147"/>
      <c r="I514" s="148">
        <f t="shared" si="21"/>
        <v>0</v>
      </c>
    </row>
    <row r="515" spans="2:12" ht="14.25" customHeight="1" x14ac:dyDescent="0.25">
      <c r="B515" s="49"/>
      <c r="D515" s="105">
        <v>400</v>
      </c>
      <c r="E515" s="105"/>
      <c r="F515" s="147"/>
      <c r="G515" s="105">
        <v>0.78500000000000003</v>
      </c>
      <c r="H515" s="147"/>
      <c r="I515" s="148">
        <f t="shared" si="21"/>
        <v>0</v>
      </c>
    </row>
    <row r="516" spans="2:12" ht="14.25" customHeight="1" x14ac:dyDescent="0.25">
      <c r="B516" s="49"/>
      <c r="D516" s="105">
        <v>450</v>
      </c>
      <c r="E516" s="105"/>
      <c r="F516" s="147"/>
      <c r="G516" s="105">
        <v>0.78500000000000003</v>
      </c>
      <c r="H516" s="147"/>
      <c r="I516" s="148">
        <f t="shared" si="21"/>
        <v>0</v>
      </c>
    </row>
    <row r="517" spans="2:12" ht="14.25" customHeight="1" x14ac:dyDescent="0.25">
      <c r="B517" s="49"/>
      <c r="D517" s="105">
        <v>500</v>
      </c>
      <c r="E517" s="105"/>
      <c r="F517" s="147"/>
      <c r="G517" s="105">
        <v>0.78500000000000003</v>
      </c>
      <c r="H517" s="147"/>
      <c r="I517" s="148">
        <f t="shared" si="21"/>
        <v>0</v>
      </c>
    </row>
    <row r="518" spans="2:12" ht="14.25" customHeight="1" x14ac:dyDescent="0.25">
      <c r="B518" s="49"/>
      <c r="D518" s="105">
        <v>600</v>
      </c>
      <c r="E518" s="105"/>
      <c r="F518" s="147"/>
      <c r="G518" s="105">
        <v>0.78500000000000003</v>
      </c>
      <c r="H518" s="147"/>
      <c r="I518" s="148">
        <f t="shared" si="21"/>
        <v>0</v>
      </c>
    </row>
    <row r="519" spans="2:12" ht="14.25" customHeight="1" x14ac:dyDescent="0.25">
      <c r="B519" s="49"/>
      <c r="D519" s="105">
        <v>700</v>
      </c>
      <c r="E519" s="105"/>
      <c r="F519" s="147"/>
      <c r="G519" s="105">
        <v>0.78500000000000003</v>
      </c>
      <c r="H519" s="147"/>
      <c r="I519" s="148">
        <f t="shared" si="21"/>
        <v>0</v>
      </c>
    </row>
    <row r="520" spans="2:12" ht="14.25" customHeight="1" x14ac:dyDescent="0.25">
      <c r="B520" s="49"/>
      <c r="D520" s="105">
        <v>800</v>
      </c>
      <c r="E520" s="105"/>
      <c r="F520" s="147"/>
      <c r="G520" s="105">
        <v>0.78500000000000003</v>
      </c>
      <c r="H520" s="147"/>
      <c r="I520" s="148">
        <f t="shared" si="21"/>
        <v>0</v>
      </c>
    </row>
    <row r="521" spans="2:12" ht="14.25" customHeight="1" x14ac:dyDescent="0.25">
      <c r="B521" s="49"/>
      <c r="D521" s="105">
        <v>900</v>
      </c>
      <c r="E521" s="105"/>
      <c r="F521" s="147"/>
      <c r="G521" s="105">
        <v>0.78500000000000003</v>
      </c>
      <c r="H521" s="147"/>
      <c r="I521" s="148">
        <f t="shared" si="21"/>
        <v>0</v>
      </c>
    </row>
    <row r="522" spans="2:12" ht="14.25" customHeight="1" x14ac:dyDescent="0.25">
      <c r="B522" s="49"/>
      <c r="D522" s="105">
        <v>1000</v>
      </c>
      <c r="E522" s="105"/>
      <c r="F522" s="147"/>
      <c r="G522" s="105">
        <v>0.78500000000000003</v>
      </c>
      <c r="H522" s="147"/>
      <c r="I522" s="148">
        <f t="shared" si="21"/>
        <v>0</v>
      </c>
    </row>
    <row r="523" spans="2:12" ht="14.25" customHeight="1" x14ac:dyDescent="0.25">
      <c r="B523" s="49"/>
      <c r="D523" s="105">
        <v>1100</v>
      </c>
      <c r="E523" s="105"/>
      <c r="F523" s="147"/>
      <c r="G523" s="105">
        <v>0.78500000000000003</v>
      </c>
      <c r="H523" s="147"/>
      <c r="I523" s="148">
        <f t="shared" si="21"/>
        <v>0</v>
      </c>
    </row>
    <row r="524" spans="2:12" ht="14.25" customHeight="1" x14ac:dyDescent="0.25">
      <c r="B524" s="49"/>
      <c r="D524" s="105">
        <v>1200</v>
      </c>
      <c r="E524" s="105"/>
      <c r="F524" s="147"/>
      <c r="G524" s="105">
        <v>0.78500000000000003</v>
      </c>
      <c r="H524" s="147"/>
      <c r="I524" s="148">
        <f t="shared" si="21"/>
        <v>0</v>
      </c>
    </row>
    <row r="525" spans="2:12" ht="14.25" customHeight="1" x14ac:dyDescent="0.25">
      <c r="B525" s="49"/>
      <c r="E525" s="19"/>
      <c r="F525" s="19"/>
      <c r="G525" s="19"/>
      <c r="H525" s="42" t="s">
        <v>101</v>
      </c>
      <c r="I525" s="98">
        <f>SUM(I498:I524)</f>
        <v>0</v>
      </c>
    </row>
    <row r="526" spans="2:12" ht="14.25" customHeight="1" x14ac:dyDescent="0.25">
      <c r="B526" s="49"/>
    </row>
    <row r="527" spans="2:12" ht="14.25" customHeight="1" x14ac:dyDescent="0.25">
      <c r="B527" s="280" t="s">
        <v>391</v>
      </c>
      <c r="C527" s="280"/>
      <c r="D527" s="280"/>
      <c r="E527" s="280"/>
      <c r="F527" s="280"/>
      <c r="G527" s="280"/>
      <c r="H527" s="280"/>
      <c r="I527" s="280"/>
      <c r="J527" s="280"/>
      <c r="K527" s="280"/>
      <c r="L527" s="280"/>
    </row>
    <row r="528" spans="2:12" ht="15.75" x14ac:dyDescent="0.25">
      <c r="B528" s="49" t="s">
        <v>0</v>
      </c>
    </row>
    <row r="529" spans="2:12" ht="15.75" x14ac:dyDescent="0.25">
      <c r="B529" s="316" t="s">
        <v>282</v>
      </c>
      <c r="C529" s="316"/>
      <c r="D529" s="316"/>
      <c r="E529" s="316"/>
      <c r="F529" s="316"/>
      <c r="G529" s="316"/>
      <c r="H529" s="316"/>
      <c r="I529" s="316"/>
      <c r="J529" s="316"/>
      <c r="K529" s="316"/>
      <c r="L529" s="316"/>
    </row>
    <row r="530" spans="2:12" ht="15.75" x14ac:dyDescent="0.25">
      <c r="B530" s="273" t="s">
        <v>283</v>
      </c>
      <c r="C530" s="273"/>
      <c r="D530" s="273"/>
      <c r="E530" s="273"/>
      <c r="F530" s="273"/>
      <c r="G530" s="273"/>
      <c r="H530" s="273"/>
      <c r="I530" s="273"/>
      <c r="J530" s="273"/>
      <c r="K530" s="273"/>
      <c r="L530" s="273"/>
    </row>
    <row r="531" spans="2:12" ht="15.75" x14ac:dyDescent="0.25">
      <c r="B531" s="273" t="s">
        <v>284</v>
      </c>
      <c r="C531" s="273"/>
      <c r="D531" s="273"/>
      <c r="E531" s="273"/>
      <c r="F531" s="273"/>
      <c r="G531" s="273"/>
      <c r="H531" s="273"/>
      <c r="I531" s="273"/>
      <c r="J531" s="273"/>
      <c r="K531" s="273"/>
      <c r="L531" s="273"/>
    </row>
    <row r="532" spans="2:12" ht="15.75" x14ac:dyDescent="0.25">
      <c r="B532" s="273" t="s">
        <v>285</v>
      </c>
      <c r="C532" s="273"/>
      <c r="D532" s="273"/>
      <c r="E532" s="273"/>
      <c r="F532" s="273"/>
      <c r="G532" s="273"/>
      <c r="H532" s="273"/>
      <c r="I532" s="273"/>
      <c r="J532" s="273"/>
      <c r="K532" s="273"/>
      <c r="L532" s="273"/>
    </row>
    <row r="533" spans="2:12" ht="33.75" customHeight="1" x14ac:dyDescent="0.25">
      <c r="B533" s="275" t="s">
        <v>286</v>
      </c>
      <c r="C533" s="275"/>
      <c r="D533" s="275"/>
      <c r="E533" s="275"/>
      <c r="F533" s="275"/>
      <c r="G533" s="275"/>
      <c r="H533" s="275"/>
      <c r="I533" s="275"/>
      <c r="J533" s="275"/>
      <c r="K533" s="275"/>
      <c r="L533" s="275"/>
    </row>
    <row r="534" spans="2:12" ht="15.75" x14ac:dyDescent="0.25">
      <c r="B534" s="49"/>
    </row>
    <row r="535" spans="2:12" ht="18.75" x14ac:dyDescent="0.25">
      <c r="B535" s="270" t="s">
        <v>287</v>
      </c>
      <c r="C535" s="270"/>
      <c r="D535" s="270"/>
      <c r="E535" s="270"/>
      <c r="F535" s="270"/>
      <c r="G535" s="270"/>
      <c r="H535" s="270"/>
      <c r="I535" s="270"/>
      <c r="J535" s="270"/>
      <c r="K535" s="270"/>
      <c r="L535" s="270"/>
    </row>
    <row r="536" spans="2:12" ht="15.75" x14ac:dyDescent="0.25">
      <c r="B536" s="50"/>
      <c r="C536" s="50"/>
      <c r="D536" s="50"/>
      <c r="E536" s="50"/>
      <c r="F536" s="50"/>
      <c r="G536" s="50"/>
      <c r="H536" s="50"/>
      <c r="I536" s="50"/>
      <c r="J536" s="50"/>
      <c r="K536" s="50"/>
      <c r="L536" s="50"/>
    </row>
    <row r="537" spans="2:12" ht="51" x14ac:dyDescent="0.25">
      <c r="B537" s="101"/>
      <c r="C537" s="73" t="s">
        <v>459</v>
      </c>
      <c r="D537" s="73" t="s">
        <v>458</v>
      </c>
      <c r="E537" s="74" t="s">
        <v>27</v>
      </c>
      <c r="F537" s="15" t="s">
        <v>29</v>
      </c>
      <c r="G537" s="15" t="s">
        <v>30</v>
      </c>
      <c r="H537" s="15" t="s">
        <v>392</v>
      </c>
      <c r="I537" s="75" t="s">
        <v>381</v>
      </c>
      <c r="J537" s="112" t="s">
        <v>443</v>
      </c>
      <c r="K537" s="50"/>
      <c r="L537" s="50"/>
    </row>
    <row r="538" spans="2:12" ht="15.75" x14ac:dyDescent="0.25">
      <c r="B538" s="50"/>
      <c r="C538" s="105">
        <v>25</v>
      </c>
      <c r="D538" s="105"/>
      <c r="E538" s="130">
        <v>2827</v>
      </c>
      <c r="F538" s="127"/>
      <c r="G538" s="130">
        <v>1</v>
      </c>
      <c r="H538" s="130">
        <v>1.5</v>
      </c>
      <c r="I538" s="127"/>
      <c r="J538" s="131">
        <f>E538*F538^2*G538*H538*I538</f>
        <v>0</v>
      </c>
      <c r="K538" s="50"/>
      <c r="L538" s="50"/>
    </row>
    <row r="539" spans="2:12" ht="15.75" x14ac:dyDescent="0.25">
      <c r="B539" s="50"/>
      <c r="C539" s="105">
        <v>32</v>
      </c>
      <c r="D539" s="105"/>
      <c r="E539" s="130">
        <v>2827</v>
      </c>
      <c r="F539" s="127"/>
      <c r="G539" s="130">
        <v>1</v>
      </c>
      <c r="H539" s="130">
        <v>1.5</v>
      </c>
      <c r="I539" s="127"/>
      <c r="J539" s="131">
        <f t="shared" ref="J539:J564" si="22">E539*F539^2*G539*H539*I539</f>
        <v>0</v>
      </c>
      <c r="K539" s="50"/>
      <c r="L539" s="50"/>
    </row>
    <row r="540" spans="2:12" ht="15.75" x14ac:dyDescent="0.25">
      <c r="B540" s="50"/>
      <c r="C540" s="105">
        <v>40</v>
      </c>
      <c r="D540" s="105"/>
      <c r="E540" s="130">
        <v>2827</v>
      </c>
      <c r="F540" s="127"/>
      <c r="G540" s="130">
        <v>1</v>
      </c>
      <c r="H540" s="130">
        <v>1.5</v>
      </c>
      <c r="I540" s="127"/>
      <c r="J540" s="131">
        <f t="shared" si="22"/>
        <v>0</v>
      </c>
      <c r="K540" s="50"/>
      <c r="L540" s="50"/>
    </row>
    <row r="541" spans="2:12" ht="15.75" x14ac:dyDescent="0.25">
      <c r="B541" s="50"/>
      <c r="C541" s="105">
        <v>50</v>
      </c>
      <c r="D541" s="105"/>
      <c r="E541" s="130">
        <v>2827</v>
      </c>
      <c r="F541" s="127"/>
      <c r="G541" s="130">
        <v>1</v>
      </c>
      <c r="H541" s="130">
        <v>1.5</v>
      </c>
      <c r="I541" s="127"/>
      <c r="J541" s="131">
        <f t="shared" si="22"/>
        <v>0</v>
      </c>
      <c r="K541" s="50"/>
      <c r="L541" s="50"/>
    </row>
    <row r="542" spans="2:12" ht="15.75" x14ac:dyDescent="0.25">
      <c r="B542" s="50"/>
      <c r="C542" s="105">
        <v>63</v>
      </c>
      <c r="D542" s="105"/>
      <c r="E542" s="130">
        <v>2827</v>
      </c>
      <c r="F542" s="133"/>
      <c r="G542" s="130">
        <v>1</v>
      </c>
      <c r="H542" s="130">
        <v>1.5</v>
      </c>
      <c r="I542" s="127"/>
      <c r="J542" s="131">
        <f t="shared" si="22"/>
        <v>0</v>
      </c>
      <c r="K542" s="50"/>
      <c r="L542" s="50"/>
    </row>
    <row r="543" spans="2:12" ht="15.75" x14ac:dyDescent="0.25">
      <c r="B543" s="50"/>
      <c r="C543" s="105">
        <v>75</v>
      </c>
      <c r="D543" s="105"/>
      <c r="E543" s="130">
        <v>2827</v>
      </c>
      <c r="F543" s="133"/>
      <c r="G543" s="130">
        <v>1</v>
      </c>
      <c r="H543" s="130">
        <v>1.5</v>
      </c>
      <c r="I543" s="127"/>
      <c r="J543" s="131">
        <f t="shared" si="22"/>
        <v>0</v>
      </c>
      <c r="K543" s="50"/>
      <c r="L543" s="50"/>
    </row>
    <row r="544" spans="2:12" ht="15.75" x14ac:dyDescent="0.25">
      <c r="B544" s="50"/>
      <c r="C544" s="105">
        <v>90</v>
      </c>
      <c r="D544" s="105"/>
      <c r="E544" s="130">
        <v>2827</v>
      </c>
      <c r="F544" s="133"/>
      <c r="G544" s="130">
        <v>1</v>
      </c>
      <c r="H544" s="130">
        <v>1.5</v>
      </c>
      <c r="I544" s="127"/>
      <c r="J544" s="131">
        <f t="shared" si="22"/>
        <v>0</v>
      </c>
      <c r="K544" s="50"/>
      <c r="L544" s="50"/>
    </row>
    <row r="545" spans="2:12" ht="15.75" x14ac:dyDescent="0.25">
      <c r="B545" s="50"/>
      <c r="C545" s="105">
        <v>100</v>
      </c>
      <c r="D545" s="105"/>
      <c r="E545" s="130">
        <v>2827</v>
      </c>
      <c r="F545" s="133"/>
      <c r="G545" s="130">
        <v>1</v>
      </c>
      <c r="H545" s="130">
        <v>1.5</v>
      </c>
      <c r="I545" s="127"/>
      <c r="J545" s="131">
        <f t="shared" si="22"/>
        <v>0</v>
      </c>
      <c r="K545" s="50"/>
      <c r="L545" s="50"/>
    </row>
    <row r="546" spans="2:12" ht="15.75" x14ac:dyDescent="0.25">
      <c r="B546" s="50"/>
      <c r="C546" s="105">
        <v>125</v>
      </c>
      <c r="D546" s="105"/>
      <c r="E546" s="130">
        <v>2827</v>
      </c>
      <c r="F546" s="133"/>
      <c r="G546" s="130">
        <v>1</v>
      </c>
      <c r="H546" s="130">
        <v>1.5</v>
      </c>
      <c r="I546" s="127"/>
      <c r="J546" s="131">
        <f t="shared" si="22"/>
        <v>0</v>
      </c>
      <c r="K546" s="50"/>
      <c r="L546" s="50"/>
    </row>
    <row r="547" spans="2:12" ht="15.75" x14ac:dyDescent="0.25">
      <c r="B547" s="50"/>
      <c r="C547" s="105">
        <v>150</v>
      </c>
      <c r="D547" s="105"/>
      <c r="E547" s="130">
        <v>2827</v>
      </c>
      <c r="F547" s="133"/>
      <c r="G547" s="130">
        <v>1</v>
      </c>
      <c r="H547" s="130">
        <v>1.5</v>
      </c>
      <c r="I547" s="127"/>
      <c r="J547" s="131">
        <f t="shared" si="22"/>
        <v>0</v>
      </c>
      <c r="K547" s="50"/>
      <c r="L547" s="50"/>
    </row>
    <row r="548" spans="2:12" ht="15.75" x14ac:dyDescent="0.25">
      <c r="B548" s="50"/>
      <c r="C548" s="105">
        <v>160</v>
      </c>
      <c r="D548" s="105"/>
      <c r="E548" s="130">
        <v>2827</v>
      </c>
      <c r="F548" s="133"/>
      <c r="G548" s="130">
        <v>1</v>
      </c>
      <c r="H548" s="130">
        <v>1.5</v>
      </c>
      <c r="I548" s="127"/>
      <c r="J548" s="131">
        <f t="shared" si="22"/>
        <v>0</v>
      </c>
      <c r="K548" s="50"/>
      <c r="L548" s="50"/>
    </row>
    <row r="549" spans="2:12" ht="15.75" x14ac:dyDescent="0.25">
      <c r="B549" s="50"/>
      <c r="C549" s="105">
        <v>180</v>
      </c>
      <c r="D549" s="105"/>
      <c r="E549" s="130">
        <v>2827</v>
      </c>
      <c r="F549" s="133"/>
      <c r="G549" s="130">
        <v>1</v>
      </c>
      <c r="H549" s="130">
        <v>1.5</v>
      </c>
      <c r="I549" s="127"/>
      <c r="J549" s="131">
        <f t="shared" si="22"/>
        <v>0</v>
      </c>
      <c r="K549" s="50"/>
      <c r="L549" s="50"/>
    </row>
    <row r="550" spans="2:12" ht="15.75" x14ac:dyDescent="0.25">
      <c r="B550" s="50"/>
      <c r="C550" s="105">
        <v>200</v>
      </c>
      <c r="D550" s="105"/>
      <c r="E550" s="130">
        <v>2827</v>
      </c>
      <c r="F550" s="133"/>
      <c r="G550" s="130">
        <v>1</v>
      </c>
      <c r="H550" s="130">
        <v>1.5</v>
      </c>
      <c r="I550" s="127"/>
      <c r="J550" s="131">
        <f t="shared" si="22"/>
        <v>0</v>
      </c>
      <c r="K550" s="50"/>
      <c r="L550" s="50"/>
    </row>
    <row r="551" spans="2:12" ht="15.75" x14ac:dyDescent="0.25">
      <c r="B551" s="50"/>
      <c r="C551" s="105">
        <v>225</v>
      </c>
      <c r="D551" s="105"/>
      <c r="E551" s="130">
        <v>2827</v>
      </c>
      <c r="F551" s="133"/>
      <c r="G551" s="130">
        <v>1</v>
      </c>
      <c r="H551" s="130">
        <v>1.5</v>
      </c>
      <c r="I551" s="127"/>
      <c r="J551" s="131">
        <f t="shared" si="22"/>
        <v>0</v>
      </c>
      <c r="K551" s="50"/>
      <c r="L551" s="50"/>
    </row>
    <row r="552" spans="2:12" ht="15.75" x14ac:dyDescent="0.25">
      <c r="B552" s="50"/>
      <c r="C552" s="105">
        <v>250</v>
      </c>
      <c r="D552" s="105"/>
      <c r="E552" s="130">
        <v>2827</v>
      </c>
      <c r="F552" s="133"/>
      <c r="G552" s="130">
        <v>1</v>
      </c>
      <c r="H552" s="130">
        <v>1.5</v>
      </c>
      <c r="I552" s="127"/>
      <c r="J552" s="131">
        <f t="shared" si="22"/>
        <v>0</v>
      </c>
      <c r="K552" s="50"/>
      <c r="L552" s="50"/>
    </row>
    <row r="553" spans="2:12" ht="15.75" x14ac:dyDescent="0.25">
      <c r="B553" s="50"/>
      <c r="C553" s="105">
        <v>300</v>
      </c>
      <c r="D553" s="105"/>
      <c r="E553" s="130">
        <v>2827</v>
      </c>
      <c r="F553" s="136"/>
      <c r="G553" s="130">
        <v>1</v>
      </c>
      <c r="H553" s="130">
        <v>1.5</v>
      </c>
      <c r="I553" s="136"/>
      <c r="J553" s="131">
        <f t="shared" si="22"/>
        <v>0</v>
      </c>
      <c r="K553" s="50"/>
      <c r="L553" s="50"/>
    </row>
    <row r="554" spans="2:12" ht="15.75" x14ac:dyDescent="0.25">
      <c r="B554" s="50"/>
      <c r="C554" s="105">
        <v>350</v>
      </c>
      <c r="D554" s="105"/>
      <c r="E554" s="130">
        <v>2827</v>
      </c>
      <c r="F554" s="146"/>
      <c r="G554" s="130">
        <v>1</v>
      </c>
      <c r="H554" s="130">
        <v>1.5</v>
      </c>
      <c r="I554" s="146"/>
      <c r="J554" s="131">
        <f t="shared" si="22"/>
        <v>0</v>
      </c>
      <c r="K554" s="50"/>
      <c r="L554" s="50"/>
    </row>
    <row r="555" spans="2:12" ht="15.75" x14ac:dyDescent="0.25">
      <c r="B555" s="50"/>
      <c r="C555" s="105">
        <v>400</v>
      </c>
      <c r="D555" s="105"/>
      <c r="E555" s="130">
        <v>2827</v>
      </c>
      <c r="F555" s="146"/>
      <c r="G555" s="130">
        <v>1</v>
      </c>
      <c r="H555" s="130">
        <v>1.5</v>
      </c>
      <c r="I555" s="146"/>
      <c r="J555" s="131">
        <f t="shared" si="22"/>
        <v>0</v>
      </c>
      <c r="K555" s="50"/>
      <c r="L555" s="50"/>
    </row>
    <row r="556" spans="2:12" ht="15.75" x14ac:dyDescent="0.25">
      <c r="B556" s="50"/>
      <c r="C556" s="105">
        <v>450</v>
      </c>
      <c r="D556" s="105"/>
      <c r="E556" s="130">
        <v>2827</v>
      </c>
      <c r="F556" s="146"/>
      <c r="G556" s="130">
        <v>1</v>
      </c>
      <c r="H556" s="130">
        <v>1.5</v>
      </c>
      <c r="I556" s="146"/>
      <c r="J556" s="131">
        <f t="shared" si="22"/>
        <v>0</v>
      </c>
      <c r="K556" s="50"/>
      <c r="L556" s="50"/>
    </row>
    <row r="557" spans="2:12" ht="15.75" x14ac:dyDescent="0.25">
      <c r="B557" s="50"/>
      <c r="C557" s="105">
        <v>500</v>
      </c>
      <c r="D557" s="105"/>
      <c r="E557" s="130">
        <v>2827</v>
      </c>
      <c r="F557" s="146"/>
      <c r="G557" s="130">
        <v>1</v>
      </c>
      <c r="H557" s="130">
        <v>1.5</v>
      </c>
      <c r="I557" s="146"/>
      <c r="J557" s="131">
        <f t="shared" si="22"/>
        <v>0</v>
      </c>
      <c r="K557" s="50"/>
      <c r="L557" s="50"/>
    </row>
    <row r="558" spans="2:12" ht="15.75" x14ac:dyDescent="0.25">
      <c r="B558" s="50"/>
      <c r="C558" s="105">
        <v>600</v>
      </c>
      <c r="D558" s="105"/>
      <c r="E558" s="130">
        <v>2827</v>
      </c>
      <c r="F558" s="146"/>
      <c r="G558" s="130">
        <v>1</v>
      </c>
      <c r="H558" s="130">
        <v>1.5</v>
      </c>
      <c r="I558" s="146"/>
      <c r="J558" s="131">
        <f t="shared" si="22"/>
        <v>0</v>
      </c>
      <c r="K558" s="50"/>
      <c r="L558" s="50"/>
    </row>
    <row r="559" spans="2:12" ht="15.75" x14ac:dyDescent="0.25">
      <c r="B559" s="50"/>
      <c r="C559" s="105">
        <v>700</v>
      </c>
      <c r="D559" s="105"/>
      <c r="E559" s="130">
        <v>2827</v>
      </c>
      <c r="F559" s="146"/>
      <c r="G559" s="130">
        <v>1</v>
      </c>
      <c r="H559" s="130">
        <v>1.5</v>
      </c>
      <c r="I559" s="146"/>
      <c r="J559" s="131">
        <f t="shared" si="22"/>
        <v>0</v>
      </c>
      <c r="K559" s="50"/>
      <c r="L559" s="50"/>
    </row>
    <row r="560" spans="2:12" ht="15.75" x14ac:dyDescent="0.25">
      <c r="B560" s="50"/>
      <c r="C560" s="105">
        <v>800</v>
      </c>
      <c r="D560" s="105"/>
      <c r="E560" s="130">
        <v>2827</v>
      </c>
      <c r="F560" s="146"/>
      <c r="G560" s="130">
        <v>1</v>
      </c>
      <c r="H560" s="130">
        <v>1.5</v>
      </c>
      <c r="I560" s="146"/>
      <c r="J560" s="131">
        <f t="shared" si="22"/>
        <v>0</v>
      </c>
      <c r="K560" s="50"/>
      <c r="L560" s="50"/>
    </row>
    <row r="561" spans="2:12" ht="15.75" x14ac:dyDescent="0.25">
      <c r="B561" s="50"/>
      <c r="C561" s="105">
        <v>900</v>
      </c>
      <c r="D561" s="105"/>
      <c r="E561" s="130">
        <v>2827</v>
      </c>
      <c r="F561" s="146"/>
      <c r="G561" s="130">
        <v>1</v>
      </c>
      <c r="H561" s="130">
        <v>1.5</v>
      </c>
      <c r="I561" s="146"/>
      <c r="J561" s="131">
        <f t="shared" si="22"/>
        <v>0</v>
      </c>
      <c r="K561" s="50"/>
      <c r="L561" s="50"/>
    </row>
    <row r="562" spans="2:12" ht="15.75" x14ac:dyDescent="0.25">
      <c r="B562" s="50"/>
      <c r="C562" s="105">
        <v>1000</v>
      </c>
      <c r="D562" s="105"/>
      <c r="E562" s="130">
        <v>2827</v>
      </c>
      <c r="F562" s="146"/>
      <c r="G562" s="130">
        <v>1</v>
      </c>
      <c r="H562" s="130">
        <v>1.5</v>
      </c>
      <c r="I562" s="146"/>
      <c r="J562" s="131">
        <f t="shared" si="22"/>
        <v>0</v>
      </c>
      <c r="K562" s="50"/>
      <c r="L562" s="50"/>
    </row>
    <row r="563" spans="2:12" ht="15.75" x14ac:dyDescent="0.25">
      <c r="B563" s="50"/>
      <c r="C563" s="105">
        <v>1100</v>
      </c>
      <c r="D563" s="105"/>
      <c r="E563" s="130">
        <v>2827</v>
      </c>
      <c r="F563" s="146"/>
      <c r="G563" s="130">
        <v>1</v>
      </c>
      <c r="H563" s="130">
        <v>1.5</v>
      </c>
      <c r="I563" s="146"/>
      <c r="J563" s="131">
        <f t="shared" si="22"/>
        <v>0</v>
      </c>
      <c r="K563" s="50"/>
      <c r="L563" s="50"/>
    </row>
    <row r="564" spans="2:12" ht="15.75" x14ac:dyDescent="0.25">
      <c r="B564" s="50"/>
      <c r="C564" s="105">
        <v>1200</v>
      </c>
      <c r="D564" s="105"/>
      <c r="E564" s="130">
        <v>2827</v>
      </c>
      <c r="F564" s="146"/>
      <c r="G564" s="130">
        <v>1</v>
      </c>
      <c r="H564" s="130">
        <v>1.5</v>
      </c>
      <c r="I564" s="146"/>
      <c r="J564" s="131">
        <f t="shared" si="22"/>
        <v>0</v>
      </c>
      <c r="K564" s="50"/>
      <c r="L564" s="50"/>
    </row>
    <row r="565" spans="2:12" ht="15.75" x14ac:dyDescent="0.25">
      <c r="B565" s="50"/>
      <c r="D565" s="50"/>
      <c r="E565" s="50"/>
      <c r="F565" s="50"/>
      <c r="G565" s="50"/>
      <c r="H565" s="50"/>
      <c r="I565" s="64" t="s">
        <v>101</v>
      </c>
      <c r="J565" s="144">
        <f>SUM(J538:J564)</f>
        <v>0</v>
      </c>
      <c r="K565" s="50"/>
      <c r="L565" s="50"/>
    </row>
    <row r="566" spans="2:12" ht="15.75" x14ac:dyDescent="0.25">
      <c r="B566" s="49"/>
    </row>
    <row r="567" spans="2:12" ht="15.75" x14ac:dyDescent="0.25">
      <c r="B567" s="49" t="s">
        <v>0</v>
      </c>
    </row>
    <row r="568" spans="2:12" ht="15.75" x14ac:dyDescent="0.25">
      <c r="B568" s="273" t="s">
        <v>288</v>
      </c>
      <c r="C568" s="273"/>
      <c r="D568" s="273"/>
      <c r="E568" s="273"/>
      <c r="F568" s="273"/>
      <c r="G568" s="273"/>
      <c r="H568" s="273"/>
      <c r="I568" s="273"/>
      <c r="J568" s="273"/>
      <c r="K568" s="273"/>
      <c r="L568" s="273"/>
    </row>
    <row r="569" spans="2:12" ht="17.25" x14ac:dyDescent="0.25">
      <c r="B569" s="273" t="s">
        <v>289</v>
      </c>
      <c r="C569" s="273"/>
      <c r="D569" s="273"/>
      <c r="E569" s="273"/>
      <c r="F569" s="273"/>
      <c r="G569" s="273"/>
      <c r="H569" s="273"/>
      <c r="I569" s="273"/>
      <c r="J569" s="273"/>
      <c r="K569" s="273"/>
      <c r="L569" s="273"/>
    </row>
    <row r="570" spans="2:12" ht="17.25" x14ac:dyDescent="0.25">
      <c r="B570" s="273" t="s">
        <v>290</v>
      </c>
      <c r="C570" s="273"/>
      <c r="D570" s="273"/>
      <c r="E570" s="273"/>
      <c r="F570" s="273"/>
      <c r="G570" s="273"/>
      <c r="H570" s="273"/>
      <c r="I570" s="273"/>
      <c r="J570" s="273"/>
      <c r="K570" s="273"/>
      <c r="L570" s="273"/>
    </row>
    <row r="571" spans="2:12" ht="17.25" x14ac:dyDescent="0.25">
      <c r="B571" s="273" t="s">
        <v>291</v>
      </c>
      <c r="C571" s="273"/>
      <c r="D571" s="273"/>
      <c r="E571" s="273"/>
      <c r="F571" s="273"/>
      <c r="G571" s="273"/>
      <c r="H571" s="273"/>
      <c r="I571" s="273"/>
      <c r="J571" s="273"/>
      <c r="K571" s="273"/>
      <c r="L571" s="273"/>
    </row>
    <row r="572" spans="2:12" ht="15.75" x14ac:dyDescent="0.25">
      <c r="B572" s="48" t="s">
        <v>193</v>
      </c>
    </row>
    <row r="573" spans="2:12" ht="17.25" customHeight="1" x14ac:dyDescent="0.25">
      <c r="B573" s="273" t="s">
        <v>292</v>
      </c>
      <c r="C573" s="273"/>
      <c r="D573" s="273"/>
      <c r="E573" s="273"/>
      <c r="F573" s="273"/>
      <c r="G573" s="273"/>
      <c r="H573" s="273"/>
      <c r="I573" s="273"/>
      <c r="J573" s="273"/>
      <c r="K573" s="273"/>
      <c r="L573" s="273"/>
    </row>
    <row r="574" spans="2:12" ht="17.25" customHeight="1" x14ac:dyDescent="0.25">
      <c r="B574" s="273" t="s">
        <v>534</v>
      </c>
      <c r="C574" s="273"/>
      <c r="D574" s="273"/>
      <c r="E574" s="273"/>
      <c r="F574" s="273"/>
      <c r="G574" s="273"/>
      <c r="H574" s="273"/>
      <c r="I574" s="273"/>
      <c r="J574" s="273"/>
      <c r="K574" s="273"/>
      <c r="L574" s="273"/>
    </row>
    <row r="575" spans="2:12" ht="104.25" customHeight="1" x14ac:dyDescent="0.25">
      <c r="B575" s="277" t="s">
        <v>535</v>
      </c>
      <c r="C575" s="277"/>
      <c r="D575" s="277"/>
      <c r="E575" s="277"/>
      <c r="F575" s="277"/>
      <c r="G575" s="277"/>
      <c r="H575" s="277"/>
      <c r="I575" s="277"/>
      <c r="J575" s="277"/>
      <c r="K575" s="277"/>
      <c r="L575" s="277"/>
    </row>
    <row r="576" spans="2:12" ht="39" customHeight="1" x14ac:dyDescent="0.25">
      <c r="B576" s="307" t="s">
        <v>293</v>
      </c>
      <c r="C576" s="307"/>
      <c r="D576" s="307"/>
      <c r="E576" s="307"/>
      <c r="F576" s="307"/>
      <c r="G576" s="307"/>
      <c r="H576" s="307"/>
      <c r="I576" s="307"/>
      <c r="J576" s="307"/>
      <c r="K576" s="307"/>
      <c r="L576" s="307"/>
    </row>
    <row r="577" spans="2:12" ht="15.75" x14ac:dyDescent="0.25">
      <c r="B577" s="49"/>
    </row>
    <row r="578" spans="2:12" ht="18.75" x14ac:dyDescent="0.25">
      <c r="B578" s="270" t="s">
        <v>294</v>
      </c>
      <c r="C578" s="270"/>
      <c r="D578" s="270"/>
      <c r="E578" s="270"/>
      <c r="F578" s="270"/>
      <c r="G578" s="270"/>
      <c r="H578" s="270"/>
      <c r="I578" s="270"/>
      <c r="J578" s="270"/>
      <c r="K578" s="270"/>
      <c r="L578" s="270"/>
    </row>
    <row r="579" spans="2:12" ht="15.75" x14ac:dyDescent="0.25">
      <c r="B579" s="50"/>
      <c r="C579" s="50"/>
      <c r="D579" s="50"/>
      <c r="E579" s="50"/>
      <c r="F579" s="50"/>
      <c r="G579" s="50"/>
      <c r="H579" s="50"/>
      <c r="I579" s="50"/>
      <c r="J579" s="50"/>
      <c r="K579" s="50"/>
      <c r="L579" s="50"/>
    </row>
    <row r="580" spans="2:12" ht="17.25" x14ac:dyDescent="0.3">
      <c r="B580" s="50"/>
      <c r="D580" s="19"/>
      <c r="E580" s="178" t="s">
        <v>43</v>
      </c>
      <c r="F580" s="178" t="s">
        <v>19</v>
      </c>
      <c r="G580" s="178" t="s">
        <v>539</v>
      </c>
      <c r="H580" s="112" t="s">
        <v>540</v>
      </c>
      <c r="I580" s="50"/>
      <c r="J580" s="50"/>
      <c r="K580" s="50"/>
      <c r="L580" s="50"/>
    </row>
    <row r="581" spans="2:12" ht="15.75" x14ac:dyDescent="0.25">
      <c r="B581" s="50"/>
      <c r="C581" s="19"/>
      <c r="D581" s="19"/>
      <c r="E581" s="157">
        <v>0.36</v>
      </c>
      <c r="F581" s="157">
        <v>0.25</v>
      </c>
      <c r="G581" s="146"/>
      <c r="H581" s="144">
        <f>E581*F581*G581</f>
        <v>0</v>
      </c>
      <c r="I581" s="50"/>
      <c r="J581" s="50"/>
      <c r="K581" s="50"/>
      <c r="L581" s="50"/>
    </row>
    <row r="582" spans="2:12" ht="15.75" x14ac:dyDescent="0.25">
      <c r="B582" s="50"/>
      <c r="C582" s="19"/>
      <c r="D582" s="19"/>
      <c r="E582" s="50"/>
      <c r="F582" s="50"/>
      <c r="G582" s="50"/>
      <c r="H582" s="50"/>
      <c r="I582" s="50"/>
      <c r="J582" s="50"/>
      <c r="K582" s="50"/>
      <c r="L582" s="50"/>
    </row>
    <row r="583" spans="2:12" ht="15.75" x14ac:dyDescent="0.25">
      <c r="B583" s="49" t="s">
        <v>0</v>
      </c>
    </row>
    <row r="584" spans="2:12" ht="18.75" x14ac:dyDescent="0.25">
      <c r="B584" s="273" t="s">
        <v>295</v>
      </c>
      <c r="C584" s="273"/>
      <c r="D584" s="273"/>
      <c r="E584" s="273"/>
      <c r="F584" s="273"/>
      <c r="G584" s="273"/>
      <c r="H584" s="273"/>
      <c r="I584" s="273"/>
      <c r="J584" s="273"/>
      <c r="K584" s="273"/>
      <c r="L584" s="273"/>
    </row>
    <row r="585" spans="2:12" ht="15.75" x14ac:dyDescent="0.25">
      <c r="B585" s="273" t="s">
        <v>296</v>
      </c>
      <c r="C585" s="273"/>
      <c r="D585" s="273"/>
      <c r="E585" s="273"/>
      <c r="F585" s="273"/>
      <c r="G585" s="273"/>
      <c r="H585" s="273"/>
      <c r="I585" s="273"/>
      <c r="J585" s="273"/>
      <c r="K585" s="273"/>
      <c r="L585" s="273"/>
    </row>
    <row r="586" spans="2:12" ht="17.25" x14ac:dyDescent="0.25">
      <c r="B586" s="273" t="s">
        <v>297</v>
      </c>
      <c r="C586" s="273"/>
      <c r="D586" s="273"/>
      <c r="E586" s="273"/>
      <c r="F586" s="273"/>
      <c r="G586" s="273"/>
      <c r="H586" s="273"/>
      <c r="I586" s="273"/>
      <c r="J586" s="273"/>
      <c r="K586" s="273"/>
      <c r="L586" s="273"/>
    </row>
    <row r="587" spans="2:12" ht="15.75" x14ac:dyDescent="0.25">
      <c r="B587" s="48" t="s">
        <v>193</v>
      </c>
    </row>
    <row r="588" spans="2:12" ht="18.75" x14ac:dyDescent="0.25">
      <c r="B588" s="273" t="s">
        <v>298</v>
      </c>
      <c r="C588" s="273"/>
      <c r="D588" s="273"/>
      <c r="E588" s="273"/>
      <c r="F588" s="273"/>
      <c r="G588" s="273"/>
      <c r="H588" s="273"/>
      <c r="I588" s="273"/>
      <c r="J588" s="273"/>
      <c r="K588" s="273"/>
      <c r="L588" s="273"/>
    </row>
    <row r="589" spans="2:12" ht="15.75" x14ac:dyDescent="0.25">
      <c r="B589" s="273" t="s">
        <v>299</v>
      </c>
      <c r="C589" s="273"/>
      <c r="D589" s="273"/>
      <c r="E589" s="273"/>
      <c r="F589" s="273"/>
      <c r="G589" s="273"/>
      <c r="H589" s="273"/>
      <c r="I589" s="273"/>
      <c r="J589" s="273"/>
      <c r="K589" s="273"/>
      <c r="L589" s="273"/>
    </row>
    <row r="590" spans="2:12" ht="39.75" customHeight="1" x14ac:dyDescent="0.25">
      <c r="B590" s="271" t="s">
        <v>300</v>
      </c>
      <c r="C590" s="271"/>
      <c r="D590" s="271"/>
      <c r="E590" s="271"/>
      <c r="F590" s="271"/>
      <c r="G590" s="271"/>
      <c r="H590" s="271"/>
      <c r="I590" s="271"/>
      <c r="J590" s="271"/>
      <c r="K590" s="271"/>
      <c r="L590" s="271"/>
    </row>
    <row r="591" spans="2:12" ht="31.5" customHeight="1" x14ac:dyDescent="0.25">
      <c r="B591" s="307" t="s">
        <v>301</v>
      </c>
      <c r="C591" s="307"/>
      <c r="D591" s="307"/>
      <c r="E591" s="307"/>
      <c r="F591" s="307"/>
      <c r="G591" s="307"/>
      <c r="H591" s="307"/>
      <c r="I591" s="307"/>
      <c r="J591" s="307"/>
      <c r="K591" s="307"/>
      <c r="L591" s="307"/>
    </row>
    <row r="592" spans="2:12" ht="31.5" customHeight="1" x14ac:dyDescent="0.25">
      <c r="B592" s="52"/>
      <c r="C592" s="52"/>
      <c r="D592" s="52"/>
      <c r="E592" s="52"/>
      <c r="F592" s="52"/>
      <c r="G592" s="52"/>
      <c r="H592" s="52"/>
      <c r="I592" s="52"/>
      <c r="J592" s="52"/>
      <c r="K592" s="52"/>
      <c r="L592" s="52"/>
    </row>
    <row r="593" spans="2:12" ht="47.25" customHeight="1" x14ac:dyDescent="0.25">
      <c r="B593" s="73" t="s">
        <v>460</v>
      </c>
      <c r="C593" s="72" t="s">
        <v>389</v>
      </c>
      <c r="D593" s="72" t="s">
        <v>20</v>
      </c>
      <c r="E593" s="72" t="s">
        <v>19</v>
      </c>
      <c r="F593" s="72" t="s">
        <v>27</v>
      </c>
      <c r="G593" s="72" t="s">
        <v>27</v>
      </c>
      <c r="H593" s="72" t="s">
        <v>27</v>
      </c>
      <c r="I593" s="155" t="s">
        <v>388</v>
      </c>
      <c r="J593" s="72" t="s">
        <v>28</v>
      </c>
      <c r="K593" s="73" t="s">
        <v>100</v>
      </c>
      <c r="L593" s="14" t="s">
        <v>444</v>
      </c>
    </row>
    <row r="594" spans="2:12" x14ac:dyDescent="0.25">
      <c r="B594" s="127"/>
      <c r="C594" s="157">
        <v>2</v>
      </c>
      <c r="D594" s="157">
        <v>1</v>
      </c>
      <c r="E594" s="157">
        <v>12</v>
      </c>
      <c r="F594" s="157">
        <v>2</v>
      </c>
      <c r="G594" s="158">
        <v>0.5</v>
      </c>
      <c r="H594" s="157">
        <v>1E-3</v>
      </c>
      <c r="I594" s="140"/>
      <c r="J594" s="140"/>
      <c r="K594" s="110">
        <f>((F594*C594*E594+G594)*J594*D594*H594)</f>
        <v>0</v>
      </c>
      <c r="L594" s="110">
        <f>K594*I594</f>
        <v>0</v>
      </c>
    </row>
    <row r="595" spans="2:12" x14ac:dyDescent="0.25">
      <c r="B595" s="127"/>
      <c r="C595" s="157">
        <v>2</v>
      </c>
      <c r="D595" s="157">
        <v>1</v>
      </c>
      <c r="E595" s="157">
        <v>12</v>
      </c>
      <c r="F595" s="157">
        <v>2</v>
      </c>
      <c r="G595" s="158">
        <v>0.5</v>
      </c>
      <c r="H595" s="157">
        <v>1E-3</v>
      </c>
      <c r="I595" s="140"/>
      <c r="J595" s="140"/>
      <c r="K595" s="110">
        <f t="shared" ref="K595:K608" si="23">((F595*C595*E595+G595)*J595*D595*H595)</f>
        <v>0</v>
      </c>
      <c r="L595" s="110">
        <f t="shared" ref="L595:L608" si="24">K595*I595</f>
        <v>0</v>
      </c>
    </row>
    <row r="596" spans="2:12" x14ac:dyDescent="0.25">
      <c r="B596" s="127"/>
      <c r="C596" s="157">
        <v>2</v>
      </c>
      <c r="D596" s="157">
        <v>1</v>
      </c>
      <c r="E596" s="157">
        <v>12</v>
      </c>
      <c r="F596" s="157">
        <v>2</v>
      </c>
      <c r="G596" s="158">
        <v>0.5</v>
      </c>
      <c r="H596" s="157">
        <v>1E-3</v>
      </c>
      <c r="I596" s="140"/>
      <c r="J596" s="140"/>
      <c r="K596" s="110">
        <f t="shared" si="23"/>
        <v>0</v>
      </c>
      <c r="L596" s="110">
        <f t="shared" si="24"/>
        <v>0</v>
      </c>
    </row>
    <row r="597" spans="2:12" x14ac:dyDescent="0.25">
      <c r="B597" s="127"/>
      <c r="C597" s="157">
        <v>2</v>
      </c>
      <c r="D597" s="157">
        <v>1</v>
      </c>
      <c r="E597" s="157">
        <v>12</v>
      </c>
      <c r="F597" s="157">
        <v>2</v>
      </c>
      <c r="G597" s="158">
        <v>0.5</v>
      </c>
      <c r="H597" s="157">
        <v>1E-3</v>
      </c>
      <c r="I597" s="140"/>
      <c r="J597" s="140"/>
      <c r="K597" s="110">
        <f t="shared" si="23"/>
        <v>0</v>
      </c>
      <c r="L597" s="110">
        <f t="shared" si="24"/>
        <v>0</v>
      </c>
    </row>
    <row r="598" spans="2:12" x14ac:dyDescent="0.25">
      <c r="B598" s="127"/>
      <c r="C598" s="157">
        <v>2</v>
      </c>
      <c r="D598" s="157">
        <v>1</v>
      </c>
      <c r="E598" s="157">
        <v>12</v>
      </c>
      <c r="F598" s="157">
        <v>2</v>
      </c>
      <c r="G598" s="158">
        <v>0.5</v>
      </c>
      <c r="H598" s="157">
        <v>1E-3</v>
      </c>
      <c r="I598" s="140"/>
      <c r="J598" s="140"/>
      <c r="K598" s="110">
        <f t="shared" si="23"/>
        <v>0</v>
      </c>
      <c r="L598" s="110">
        <f t="shared" si="24"/>
        <v>0</v>
      </c>
    </row>
    <row r="599" spans="2:12" x14ac:dyDescent="0.25">
      <c r="B599" s="127"/>
      <c r="C599" s="157">
        <v>2</v>
      </c>
      <c r="D599" s="157">
        <v>1</v>
      </c>
      <c r="E599" s="157">
        <v>12</v>
      </c>
      <c r="F599" s="157">
        <v>2</v>
      </c>
      <c r="G599" s="158">
        <v>0.5</v>
      </c>
      <c r="H599" s="157">
        <v>1E-3</v>
      </c>
      <c r="I599" s="140"/>
      <c r="J599" s="140"/>
      <c r="K599" s="110">
        <f t="shared" si="23"/>
        <v>0</v>
      </c>
      <c r="L599" s="110">
        <f t="shared" si="24"/>
        <v>0</v>
      </c>
    </row>
    <row r="600" spans="2:12" x14ac:dyDescent="0.25">
      <c r="B600" s="132"/>
      <c r="C600" s="157">
        <v>2</v>
      </c>
      <c r="D600" s="157">
        <v>1</v>
      </c>
      <c r="E600" s="157">
        <v>12</v>
      </c>
      <c r="F600" s="157">
        <v>2</v>
      </c>
      <c r="G600" s="158">
        <v>0.5</v>
      </c>
      <c r="H600" s="157">
        <v>1E-3</v>
      </c>
      <c r="I600" s="140"/>
      <c r="J600" s="140"/>
      <c r="K600" s="110">
        <f t="shared" si="23"/>
        <v>0</v>
      </c>
      <c r="L600" s="110">
        <f t="shared" si="24"/>
        <v>0</v>
      </c>
    </row>
    <row r="601" spans="2:12" x14ac:dyDescent="0.25">
      <c r="B601" s="127"/>
      <c r="C601" s="157">
        <v>2</v>
      </c>
      <c r="D601" s="157">
        <v>1</v>
      </c>
      <c r="E601" s="157">
        <v>12</v>
      </c>
      <c r="F601" s="157">
        <v>2</v>
      </c>
      <c r="G601" s="158">
        <v>0.5</v>
      </c>
      <c r="H601" s="157">
        <v>1E-3</v>
      </c>
      <c r="I601" s="140"/>
      <c r="J601" s="140"/>
      <c r="K601" s="110">
        <f t="shared" si="23"/>
        <v>0</v>
      </c>
      <c r="L601" s="110">
        <f t="shared" si="24"/>
        <v>0</v>
      </c>
    </row>
    <row r="602" spans="2:12" x14ac:dyDescent="0.25">
      <c r="B602" s="132"/>
      <c r="C602" s="157">
        <v>2</v>
      </c>
      <c r="D602" s="157">
        <v>1</v>
      </c>
      <c r="E602" s="157">
        <v>12</v>
      </c>
      <c r="F602" s="157">
        <v>2</v>
      </c>
      <c r="G602" s="158">
        <v>0.5</v>
      </c>
      <c r="H602" s="157">
        <v>1E-3</v>
      </c>
      <c r="I602" s="140"/>
      <c r="J602" s="140"/>
      <c r="K602" s="110">
        <f t="shared" si="23"/>
        <v>0</v>
      </c>
      <c r="L602" s="110">
        <f t="shared" si="24"/>
        <v>0</v>
      </c>
    </row>
    <row r="603" spans="2:12" x14ac:dyDescent="0.25">
      <c r="B603" s="132"/>
      <c r="C603" s="157">
        <v>2</v>
      </c>
      <c r="D603" s="157">
        <v>1</v>
      </c>
      <c r="E603" s="157">
        <v>12</v>
      </c>
      <c r="F603" s="157">
        <v>2</v>
      </c>
      <c r="G603" s="158">
        <v>0.5</v>
      </c>
      <c r="H603" s="157">
        <v>1E-3</v>
      </c>
      <c r="I603" s="140"/>
      <c r="J603" s="140"/>
      <c r="K603" s="110">
        <f t="shared" si="23"/>
        <v>0</v>
      </c>
      <c r="L603" s="110">
        <f t="shared" si="24"/>
        <v>0</v>
      </c>
    </row>
    <row r="604" spans="2:12" x14ac:dyDescent="0.25">
      <c r="B604" s="132"/>
      <c r="C604" s="157">
        <v>2</v>
      </c>
      <c r="D604" s="157">
        <v>1</v>
      </c>
      <c r="E604" s="157">
        <v>12</v>
      </c>
      <c r="F604" s="157">
        <v>2</v>
      </c>
      <c r="G604" s="158">
        <v>0.5</v>
      </c>
      <c r="H604" s="157">
        <v>1E-3</v>
      </c>
      <c r="I604" s="140"/>
      <c r="J604" s="140"/>
      <c r="K604" s="110">
        <f t="shared" si="23"/>
        <v>0</v>
      </c>
      <c r="L604" s="110">
        <f t="shared" si="24"/>
        <v>0</v>
      </c>
    </row>
    <row r="605" spans="2:12" x14ac:dyDescent="0.25">
      <c r="B605" s="132"/>
      <c r="C605" s="157">
        <v>2</v>
      </c>
      <c r="D605" s="157">
        <v>1</v>
      </c>
      <c r="E605" s="157">
        <v>12</v>
      </c>
      <c r="F605" s="157">
        <v>2</v>
      </c>
      <c r="G605" s="158">
        <v>0.5</v>
      </c>
      <c r="H605" s="157">
        <v>1E-3</v>
      </c>
      <c r="I605" s="140"/>
      <c r="J605" s="140"/>
      <c r="K605" s="110">
        <f t="shared" si="23"/>
        <v>0</v>
      </c>
      <c r="L605" s="110">
        <f t="shared" si="24"/>
        <v>0</v>
      </c>
    </row>
    <row r="606" spans="2:12" x14ac:dyDescent="0.25">
      <c r="B606" s="132"/>
      <c r="C606" s="157">
        <v>2</v>
      </c>
      <c r="D606" s="157">
        <v>1</v>
      </c>
      <c r="E606" s="157">
        <v>12</v>
      </c>
      <c r="F606" s="157">
        <v>2</v>
      </c>
      <c r="G606" s="158">
        <v>0.5</v>
      </c>
      <c r="H606" s="157">
        <v>1E-3</v>
      </c>
      <c r="I606" s="140"/>
      <c r="J606" s="140"/>
      <c r="K606" s="110">
        <f t="shared" si="23"/>
        <v>0</v>
      </c>
      <c r="L606" s="110">
        <f t="shared" si="24"/>
        <v>0</v>
      </c>
    </row>
    <row r="607" spans="2:12" x14ac:dyDescent="0.25">
      <c r="B607" s="132"/>
      <c r="C607" s="157">
        <v>2</v>
      </c>
      <c r="D607" s="157">
        <v>1</v>
      </c>
      <c r="E607" s="157">
        <v>12</v>
      </c>
      <c r="F607" s="157">
        <v>2</v>
      </c>
      <c r="G607" s="158">
        <v>0.5</v>
      </c>
      <c r="H607" s="157">
        <v>1E-3</v>
      </c>
      <c r="I607" s="140"/>
      <c r="J607" s="140"/>
      <c r="K607" s="110">
        <f t="shared" si="23"/>
        <v>0</v>
      </c>
      <c r="L607" s="110">
        <f t="shared" si="24"/>
        <v>0</v>
      </c>
    </row>
    <row r="608" spans="2:12" x14ac:dyDescent="0.25">
      <c r="B608" s="127"/>
      <c r="C608" s="157">
        <v>2</v>
      </c>
      <c r="D608" s="157">
        <v>1</v>
      </c>
      <c r="E608" s="157">
        <v>12</v>
      </c>
      <c r="F608" s="157">
        <v>2</v>
      </c>
      <c r="G608" s="158">
        <v>0.5</v>
      </c>
      <c r="H608" s="157">
        <v>1E-3</v>
      </c>
      <c r="I608" s="140"/>
      <c r="J608" s="140"/>
      <c r="K608" s="110">
        <f t="shared" si="23"/>
        <v>0</v>
      </c>
      <c r="L608" s="110">
        <f t="shared" si="24"/>
        <v>0</v>
      </c>
    </row>
    <row r="609" spans="1:12" ht="15.75" x14ac:dyDescent="0.25">
      <c r="B609" s="57"/>
      <c r="C609" s="57"/>
      <c r="D609" s="57"/>
      <c r="E609" s="57"/>
      <c r="F609" s="57"/>
      <c r="G609" s="57"/>
      <c r="H609" s="57"/>
      <c r="I609" s="57"/>
      <c r="K609" s="61" t="s">
        <v>101</v>
      </c>
      <c r="L609" s="69">
        <f>SUM(L594:L608)</f>
        <v>0</v>
      </c>
    </row>
    <row r="610" spans="1:12" ht="15.75" x14ac:dyDescent="0.25">
      <c r="B610" s="48" t="s">
        <v>193</v>
      </c>
    </row>
    <row r="611" spans="1:12" ht="42" customHeight="1" x14ac:dyDescent="0.25">
      <c r="B611" s="277" t="s">
        <v>536</v>
      </c>
      <c r="C611" s="277"/>
      <c r="D611" s="277"/>
      <c r="E611" s="277"/>
      <c r="F611" s="277"/>
      <c r="G611" s="277"/>
      <c r="H611" s="277"/>
      <c r="I611" s="277"/>
      <c r="J611" s="277"/>
      <c r="K611" s="277"/>
      <c r="L611" s="277"/>
    </row>
    <row r="612" spans="1:12" ht="38.25" customHeight="1" x14ac:dyDescent="0.25">
      <c r="B612" s="277" t="s">
        <v>537</v>
      </c>
      <c r="C612" s="277"/>
      <c r="D612" s="277"/>
      <c r="E612" s="277"/>
      <c r="F612" s="277"/>
      <c r="G612" s="277"/>
      <c r="H612" s="277"/>
      <c r="I612" s="277"/>
      <c r="J612" s="277"/>
      <c r="K612" s="277"/>
      <c r="L612" s="277"/>
    </row>
    <row r="613" spans="1:12" ht="15.75" x14ac:dyDescent="0.25">
      <c r="B613" s="175"/>
      <c r="C613" s="175"/>
      <c r="D613" s="175"/>
      <c r="E613" s="175"/>
      <c r="F613" s="175"/>
      <c r="G613" s="175"/>
      <c r="H613" s="175"/>
      <c r="I613" s="175"/>
      <c r="J613" s="175"/>
      <c r="K613" s="175"/>
      <c r="L613" s="175"/>
    </row>
    <row r="614" spans="1:12" ht="15.75" x14ac:dyDescent="0.25">
      <c r="B614" s="271" t="s">
        <v>543</v>
      </c>
      <c r="C614" s="271"/>
      <c r="D614" s="271"/>
      <c r="E614" s="271"/>
      <c r="F614" s="271"/>
      <c r="G614" s="271"/>
      <c r="H614" s="271"/>
      <c r="I614" s="271"/>
      <c r="J614" s="271"/>
      <c r="K614" s="271"/>
      <c r="L614" s="271"/>
    </row>
    <row r="615" spans="1:12" ht="15.75" x14ac:dyDescent="0.25">
      <c r="B615" s="175" t="s">
        <v>0</v>
      </c>
      <c r="C615" s="171"/>
      <c r="D615" s="171"/>
      <c r="E615" s="171"/>
      <c r="F615" s="171"/>
      <c r="G615" s="171"/>
      <c r="H615" s="171"/>
      <c r="I615" s="171"/>
      <c r="J615" s="171"/>
      <c r="K615" s="171"/>
      <c r="L615" s="173"/>
    </row>
    <row r="616" spans="1:12" ht="33.75" customHeight="1" x14ac:dyDescent="0.25">
      <c r="B616" s="275" t="s">
        <v>541</v>
      </c>
      <c r="C616" s="275"/>
      <c r="D616" s="275"/>
      <c r="E616" s="275"/>
      <c r="F616" s="275"/>
      <c r="G616" s="275"/>
      <c r="H616" s="275"/>
      <c r="I616" s="275"/>
      <c r="J616" s="275"/>
      <c r="K616" s="275"/>
      <c r="L616" s="275"/>
    </row>
    <row r="617" spans="1:12" ht="32.25" customHeight="1" x14ac:dyDescent="0.25">
      <c r="B617" s="275" t="s">
        <v>542</v>
      </c>
      <c r="C617" s="275"/>
      <c r="D617" s="275"/>
      <c r="E617" s="275"/>
      <c r="F617" s="275"/>
      <c r="G617" s="275"/>
      <c r="H617" s="275"/>
      <c r="I617" s="275"/>
      <c r="J617" s="275"/>
      <c r="K617" s="275"/>
      <c r="L617" s="275"/>
    </row>
    <row r="618" spans="1:12" ht="16.5" thickBot="1" x14ac:dyDescent="0.3">
      <c r="B618" s="205"/>
      <c r="C618" s="170"/>
      <c r="D618" s="170"/>
      <c r="E618" s="170"/>
      <c r="F618" s="170"/>
      <c r="G618" s="170"/>
      <c r="H618" s="170"/>
      <c r="I618" s="170"/>
      <c r="J618" s="71"/>
      <c r="K618" s="70"/>
      <c r="L618" s="170"/>
    </row>
    <row r="619" spans="1:12" ht="31.5" x14ac:dyDescent="0.25">
      <c r="B619" s="206" t="s">
        <v>526</v>
      </c>
      <c r="C619" s="294"/>
      <c r="D619" s="295"/>
      <c r="E619" s="184" t="s">
        <v>508</v>
      </c>
      <c r="F619" s="185" t="s">
        <v>20</v>
      </c>
      <c r="G619" s="186" t="s">
        <v>27</v>
      </c>
      <c r="H619" s="201" t="s">
        <v>510</v>
      </c>
      <c r="I619" s="70"/>
      <c r="J619" s="70"/>
      <c r="K619" s="71"/>
      <c r="L619" s="170"/>
    </row>
    <row r="620" spans="1:12" ht="15.75" x14ac:dyDescent="0.25">
      <c r="A620" s="70" t="s">
        <v>511</v>
      </c>
      <c r="B620" s="204"/>
      <c r="C620" s="308"/>
      <c r="D620" s="305"/>
      <c r="E620" s="150"/>
      <c r="F620" s="150"/>
      <c r="G620" s="182">
        <v>1E-3</v>
      </c>
      <c r="H620" s="187">
        <f>C620*E620*F620*G620</f>
        <v>0</v>
      </c>
      <c r="I620" s="71"/>
      <c r="J620" s="70"/>
      <c r="K620" s="71"/>
      <c r="L620" s="70"/>
    </row>
    <row r="621" spans="1:12" ht="15.75" x14ac:dyDescent="0.25">
      <c r="A621" s="70" t="s">
        <v>512</v>
      </c>
      <c r="B621" s="204"/>
      <c r="C621" s="308"/>
      <c r="D621" s="305"/>
      <c r="E621" s="150"/>
      <c r="F621" s="150"/>
      <c r="G621" s="182">
        <v>1E-3</v>
      </c>
      <c r="H621" s="187">
        <f t="shared" ref="H621:H624" si="25">C621*E621*F621*G621</f>
        <v>0</v>
      </c>
      <c r="I621" s="70"/>
      <c r="J621" s="179"/>
      <c r="K621" s="70"/>
      <c r="L621" s="181"/>
    </row>
    <row r="622" spans="1:12" ht="15.75" x14ac:dyDescent="0.25">
      <c r="A622" s="70" t="s">
        <v>513</v>
      </c>
      <c r="B622" s="204"/>
      <c r="C622" s="308"/>
      <c r="D622" s="305"/>
      <c r="E622" s="150"/>
      <c r="F622" s="150"/>
      <c r="G622" s="182">
        <v>1E-3</v>
      </c>
      <c r="H622" s="187">
        <f t="shared" si="25"/>
        <v>0</v>
      </c>
      <c r="I622" s="70"/>
      <c r="J622" s="179"/>
      <c r="K622" s="70"/>
      <c r="L622" s="181"/>
    </row>
    <row r="623" spans="1:12" ht="15.75" x14ac:dyDescent="0.25">
      <c r="A623" s="70" t="s">
        <v>514</v>
      </c>
      <c r="B623" s="204"/>
      <c r="C623" s="308"/>
      <c r="D623" s="305"/>
      <c r="E623" s="150"/>
      <c r="F623" s="150"/>
      <c r="G623" s="182">
        <v>1E-3</v>
      </c>
      <c r="H623" s="187">
        <f t="shared" si="25"/>
        <v>0</v>
      </c>
      <c r="I623" s="70"/>
      <c r="J623" s="179"/>
      <c r="K623" s="70"/>
      <c r="L623" s="181"/>
    </row>
    <row r="624" spans="1:12" ht="15.75" x14ac:dyDescent="0.25">
      <c r="A624" s="70" t="s">
        <v>515</v>
      </c>
      <c r="B624" s="204"/>
      <c r="C624" s="308"/>
      <c r="D624" s="305"/>
      <c r="E624" s="150"/>
      <c r="F624" s="150"/>
      <c r="G624" s="182">
        <v>1E-3</v>
      </c>
      <c r="H624" s="187">
        <f t="shared" si="25"/>
        <v>0</v>
      </c>
      <c r="I624" s="70"/>
      <c r="J624" s="179"/>
      <c r="K624" s="70"/>
      <c r="L624" s="181"/>
    </row>
    <row r="625" spans="1:12" ht="16.5" thickBot="1" x14ac:dyDescent="0.3">
      <c r="A625" s="19"/>
      <c r="B625" s="200"/>
      <c r="C625" s="298"/>
      <c r="D625" s="299"/>
      <c r="E625" s="300"/>
      <c r="F625" s="189" t="s">
        <v>101</v>
      </c>
      <c r="G625" s="188"/>
      <c r="H625" s="190">
        <f>SUM(H620:H624)</f>
        <v>0</v>
      </c>
      <c r="I625" s="70"/>
      <c r="J625" s="179"/>
      <c r="K625" s="70"/>
      <c r="L625" s="181"/>
    </row>
    <row r="626" spans="1:12" ht="28.5" x14ac:dyDescent="0.25">
      <c r="A626" s="19"/>
      <c r="B626" s="206" t="s">
        <v>526</v>
      </c>
      <c r="C626" s="301"/>
      <c r="D626" s="302"/>
      <c r="E626" s="197"/>
      <c r="F626" s="185" t="s">
        <v>20</v>
      </c>
      <c r="G626" s="186" t="s">
        <v>27</v>
      </c>
      <c r="H626" s="201" t="s">
        <v>521</v>
      </c>
      <c r="I626" s="70"/>
      <c r="J626" s="180"/>
      <c r="K626" s="70"/>
      <c r="L626" s="181"/>
    </row>
    <row r="627" spans="1:12" ht="15.75" x14ac:dyDescent="0.25">
      <c r="A627" s="70" t="s">
        <v>511</v>
      </c>
      <c r="B627" s="204"/>
      <c r="C627" s="308"/>
      <c r="D627" s="305"/>
      <c r="E627" s="150"/>
      <c r="F627" s="150"/>
      <c r="G627" s="182">
        <v>1E-3</v>
      </c>
      <c r="H627" s="187">
        <f>(C627)*E627*F627*G627</f>
        <v>0</v>
      </c>
      <c r="I627" s="71"/>
      <c r="J627" s="170"/>
      <c r="K627" s="71"/>
      <c r="L627" s="71"/>
    </row>
    <row r="628" spans="1:12" ht="15.75" x14ac:dyDescent="0.25">
      <c r="A628" s="70" t="s">
        <v>512</v>
      </c>
      <c r="B628" s="204"/>
      <c r="C628" s="308"/>
      <c r="D628" s="305"/>
      <c r="E628" s="150"/>
      <c r="F628" s="150"/>
      <c r="G628" s="182">
        <v>1E-3</v>
      </c>
      <c r="H628" s="187">
        <f t="shared" ref="H628:H631" si="26">(C628)*E628*F628*G628</f>
        <v>0</v>
      </c>
      <c r="I628" s="71"/>
      <c r="J628" s="170"/>
      <c r="K628" s="71"/>
      <c r="L628" s="71"/>
    </row>
    <row r="629" spans="1:12" ht="15.75" x14ac:dyDescent="0.25">
      <c r="A629" s="70" t="s">
        <v>513</v>
      </c>
      <c r="B629" s="204"/>
      <c r="C629" s="308"/>
      <c r="D629" s="305"/>
      <c r="E629" s="150"/>
      <c r="F629" s="150"/>
      <c r="G629" s="182">
        <v>1E-3</v>
      </c>
      <c r="H629" s="187">
        <f t="shared" si="26"/>
        <v>0</v>
      </c>
      <c r="I629" s="71"/>
      <c r="J629" s="170"/>
      <c r="K629" s="71"/>
      <c r="L629" s="71"/>
    </row>
    <row r="630" spans="1:12" ht="15.75" x14ac:dyDescent="0.25">
      <c r="A630" s="70" t="s">
        <v>514</v>
      </c>
      <c r="B630" s="204"/>
      <c r="C630" s="308"/>
      <c r="D630" s="305"/>
      <c r="E630" s="150"/>
      <c r="F630" s="150"/>
      <c r="G630" s="182">
        <v>1E-3</v>
      </c>
      <c r="H630" s="187">
        <f t="shared" si="26"/>
        <v>0</v>
      </c>
      <c r="I630" s="71"/>
      <c r="J630" s="170"/>
      <c r="K630" s="71"/>
      <c r="L630" s="71"/>
    </row>
    <row r="631" spans="1:12" ht="15.75" x14ac:dyDescent="0.25">
      <c r="A631" s="70" t="s">
        <v>515</v>
      </c>
      <c r="B631" s="204"/>
      <c r="C631" s="308"/>
      <c r="D631" s="305"/>
      <c r="E631" s="150"/>
      <c r="F631" s="150"/>
      <c r="G631" s="182">
        <v>1E-3</v>
      </c>
      <c r="H631" s="187">
        <f t="shared" si="26"/>
        <v>0</v>
      </c>
      <c r="I631" s="71"/>
      <c r="J631" s="170"/>
      <c r="K631" s="170"/>
      <c r="L631" s="170"/>
    </row>
    <row r="632" spans="1:12" ht="16.5" thickBot="1" x14ac:dyDescent="0.3">
      <c r="B632" s="200"/>
      <c r="C632" s="309"/>
      <c r="D632" s="310"/>
      <c r="E632" s="311"/>
      <c r="F632" s="199" t="s">
        <v>101</v>
      </c>
      <c r="G632" s="198"/>
      <c r="H632" s="190">
        <f>SUM(H627:H631)</f>
        <v>0</v>
      </c>
      <c r="I632" s="170"/>
      <c r="J632" s="170"/>
      <c r="K632" s="170"/>
      <c r="L632" s="170"/>
    </row>
    <row r="633" spans="1:12" ht="15.75" x14ac:dyDescent="0.25">
      <c r="B633" s="170"/>
      <c r="C633" s="170"/>
      <c r="D633" s="143"/>
      <c r="E633" s="143"/>
      <c r="F633" s="191"/>
      <c r="G633" s="192"/>
      <c r="H633" s="192"/>
      <c r="I633" s="170"/>
      <c r="J633" s="170"/>
      <c r="K633" s="170"/>
      <c r="L633" s="170"/>
    </row>
    <row r="634" spans="1:12" ht="15.75" x14ac:dyDescent="0.25">
      <c r="B634" s="49" t="s">
        <v>0</v>
      </c>
    </row>
    <row r="635" spans="1:12" ht="15.75" x14ac:dyDescent="0.25">
      <c r="B635" s="272" t="s">
        <v>522</v>
      </c>
      <c r="C635" s="273"/>
      <c r="D635" s="273"/>
      <c r="E635" s="273"/>
      <c r="F635" s="273"/>
      <c r="G635" s="273"/>
      <c r="H635" s="273"/>
      <c r="I635" s="273"/>
      <c r="J635" s="273"/>
      <c r="K635" s="273"/>
      <c r="L635" s="273"/>
    </row>
    <row r="636" spans="1:12" ht="15.75" x14ac:dyDescent="0.25">
      <c r="B636" s="272" t="s">
        <v>523</v>
      </c>
      <c r="C636" s="273"/>
      <c r="D636" s="273"/>
      <c r="E636" s="273"/>
      <c r="F636" s="273"/>
      <c r="G636" s="273"/>
      <c r="H636" s="273"/>
      <c r="I636" s="273"/>
      <c r="J636" s="273"/>
      <c r="K636" s="273"/>
      <c r="L636" s="273"/>
    </row>
    <row r="637" spans="1:12" ht="15.75" x14ac:dyDescent="0.25">
      <c r="B637" s="273" t="s">
        <v>506</v>
      </c>
      <c r="C637" s="273"/>
      <c r="D637" s="273"/>
      <c r="E637" s="273"/>
      <c r="F637" s="273"/>
      <c r="G637" s="273"/>
      <c r="H637" s="273"/>
      <c r="I637" s="273"/>
      <c r="J637" s="273"/>
      <c r="K637" s="273"/>
      <c r="L637" s="273"/>
    </row>
    <row r="638" spans="1:12" ht="15.75" x14ac:dyDescent="0.25">
      <c r="B638" s="273" t="s">
        <v>544</v>
      </c>
      <c r="C638" s="273"/>
      <c r="D638" s="273"/>
      <c r="E638" s="273"/>
      <c r="F638" s="273"/>
      <c r="G638" s="273"/>
      <c r="H638" s="273"/>
      <c r="I638" s="273"/>
      <c r="J638" s="273"/>
      <c r="K638" s="273"/>
      <c r="L638" s="273"/>
    </row>
    <row r="639" spans="1:12" ht="18.75" x14ac:dyDescent="0.25">
      <c r="B639" s="274" t="s">
        <v>509</v>
      </c>
      <c r="C639" s="274"/>
      <c r="D639" s="274"/>
      <c r="E639" s="274"/>
      <c r="F639" s="274"/>
      <c r="G639" s="274"/>
      <c r="H639" s="274"/>
      <c r="I639" s="274"/>
      <c r="J639" s="274"/>
      <c r="K639" s="274"/>
      <c r="L639" s="274"/>
    </row>
    <row r="640" spans="1:12" ht="18.75" x14ac:dyDescent="0.25">
      <c r="B640" s="270" t="s">
        <v>302</v>
      </c>
      <c r="C640" s="270"/>
      <c r="D640" s="270"/>
      <c r="E640" s="270"/>
      <c r="F640" s="270"/>
      <c r="G640" s="270"/>
      <c r="H640" s="270"/>
      <c r="I640" s="270"/>
      <c r="J640" s="270"/>
      <c r="K640" s="270"/>
      <c r="L640" s="270"/>
    </row>
    <row r="641" spans="2:12" ht="18.75" x14ac:dyDescent="0.25">
      <c r="B641" s="270" t="s">
        <v>303</v>
      </c>
      <c r="C641" s="270"/>
      <c r="D641" s="270"/>
      <c r="E641" s="270"/>
      <c r="F641" s="270"/>
      <c r="G641" s="270"/>
      <c r="H641" s="270"/>
      <c r="I641" s="270"/>
      <c r="J641" s="270"/>
      <c r="K641" s="270"/>
      <c r="L641" s="270"/>
    </row>
    <row r="642" spans="2:12" ht="15.75" x14ac:dyDescent="0.25">
      <c r="B642" s="56"/>
      <c r="C642" s="56"/>
      <c r="D642" s="56"/>
      <c r="E642" s="56"/>
      <c r="F642" s="56"/>
      <c r="G642" s="56"/>
      <c r="H642" s="56"/>
      <c r="I642" s="56"/>
      <c r="J642" s="56"/>
      <c r="K642" s="56"/>
      <c r="L642" s="56"/>
    </row>
    <row r="643" spans="2:12" ht="18" x14ac:dyDescent="0.35">
      <c r="B643" s="56"/>
      <c r="C643" s="56"/>
      <c r="D643" t="s">
        <v>0</v>
      </c>
      <c r="E643" s="10" t="s">
        <v>27</v>
      </c>
      <c r="F643" s="76" t="s">
        <v>43</v>
      </c>
      <c r="G643" s="2" t="s">
        <v>20</v>
      </c>
      <c r="H643" s="2" t="s">
        <v>64</v>
      </c>
      <c r="I643" s="14" t="s">
        <v>433</v>
      </c>
      <c r="K643" s="56"/>
      <c r="L643" s="56"/>
    </row>
    <row r="644" spans="2:12" ht="15.75" x14ac:dyDescent="0.25">
      <c r="B644" s="56"/>
      <c r="C644" s="56"/>
      <c r="D644" s="28"/>
      <c r="E644" s="149">
        <v>3.6</v>
      </c>
      <c r="F644" s="130">
        <v>15</v>
      </c>
      <c r="G644" s="141"/>
      <c r="H644" s="141"/>
      <c r="I644" s="144">
        <f>E644*F644*G644*H644</f>
        <v>0</v>
      </c>
      <c r="K644" s="56"/>
      <c r="L644" s="56"/>
    </row>
    <row r="645" spans="2:12" ht="15.75" x14ac:dyDescent="0.25">
      <c r="B645" s="56"/>
      <c r="C645" s="56"/>
      <c r="D645" s="19"/>
      <c r="E645" s="19"/>
      <c r="F645" s="56"/>
      <c r="G645" s="56"/>
      <c r="H645" s="56"/>
      <c r="I645" s="56"/>
      <c r="J645" s="56"/>
      <c r="K645" s="56"/>
      <c r="L645" s="56"/>
    </row>
    <row r="646" spans="2:12" ht="15.75" x14ac:dyDescent="0.25">
      <c r="B646" s="49" t="s">
        <v>0</v>
      </c>
    </row>
    <row r="647" spans="2:12" ht="18.75" x14ac:dyDescent="0.25">
      <c r="B647" s="273" t="s">
        <v>219</v>
      </c>
      <c r="C647" s="273"/>
      <c r="D647" s="273"/>
      <c r="E647" s="273"/>
      <c r="F647" s="273"/>
      <c r="G647" s="273"/>
      <c r="H647" s="273"/>
      <c r="I647" s="273"/>
      <c r="J647" s="273"/>
      <c r="K647" s="273"/>
      <c r="L647" s="273"/>
    </row>
    <row r="648" spans="2:12" ht="15.75" x14ac:dyDescent="0.25">
      <c r="B648" s="273" t="s">
        <v>304</v>
      </c>
      <c r="C648" s="273"/>
      <c r="D648" s="273"/>
      <c r="E648" s="273"/>
      <c r="F648" s="273"/>
      <c r="G648" s="273"/>
      <c r="H648" s="273"/>
      <c r="I648" s="273"/>
      <c r="J648" s="273"/>
      <c r="K648" s="273"/>
      <c r="L648" s="273"/>
    </row>
    <row r="649" spans="2:12" ht="15.75" x14ac:dyDescent="0.25">
      <c r="B649" s="273" t="s">
        <v>305</v>
      </c>
      <c r="C649" s="273"/>
      <c r="D649" s="273"/>
      <c r="E649" s="273"/>
      <c r="F649" s="273"/>
      <c r="G649" s="273"/>
      <c r="H649" s="273"/>
      <c r="I649" s="273"/>
      <c r="J649" s="273"/>
      <c r="K649" s="273"/>
      <c r="L649" s="273"/>
    </row>
    <row r="650" spans="2:12" ht="17.25" x14ac:dyDescent="0.25">
      <c r="B650" s="273" t="s">
        <v>306</v>
      </c>
      <c r="C650" s="273"/>
      <c r="D650" s="273"/>
      <c r="E650" s="273"/>
      <c r="F650" s="273"/>
      <c r="G650" s="273"/>
      <c r="H650" s="273"/>
      <c r="I650" s="273"/>
      <c r="J650" s="273"/>
      <c r="K650" s="273"/>
      <c r="L650" s="273"/>
    </row>
    <row r="651" spans="2:12" ht="15.75" x14ac:dyDescent="0.25">
      <c r="B651" s="48" t="s">
        <v>193</v>
      </c>
    </row>
    <row r="652" spans="2:12" ht="15.75" x14ac:dyDescent="0.25">
      <c r="B652" s="273" t="s">
        <v>307</v>
      </c>
      <c r="C652" s="273"/>
      <c r="D652" s="273"/>
      <c r="E652" s="273"/>
      <c r="F652" s="273"/>
      <c r="G652" s="273"/>
      <c r="H652" s="273"/>
      <c r="I652" s="273"/>
      <c r="J652" s="273"/>
      <c r="K652" s="273"/>
      <c r="L652" s="273"/>
    </row>
    <row r="653" spans="2:12" ht="15.75" customHeight="1" x14ac:dyDescent="0.25">
      <c r="B653" s="275" t="s">
        <v>308</v>
      </c>
      <c r="C653" s="275"/>
      <c r="D653" s="275"/>
      <c r="E653" s="275"/>
      <c r="F653" s="275"/>
      <c r="G653" s="275"/>
      <c r="H653" s="275"/>
      <c r="I653" s="275"/>
      <c r="J653" s="275"/>
      <c r="K653" s="275"/>
      <c r="L653" s="275"/>
    </row>
    <row r="654" spans="2:12" ht="32.25" customHeight="1" x14ac:dyDescent="0.25">
      <c r="B654" s="275" t="s">
        <v>309</v>
      </c>
      <c r="C654" s="275"/>
      <c r="D654" s="275"/>
      <c r="E654" s="275"/>
      <c r="F654" s="275"/>
      <c r="G654" s="275"/>
      <c r="H654" s="275"/>
      <c r="I654" s="275"/>
      <c r="J654" s="275"/>
      <c r="K654" s="275"/>
      <c r="L654" s="275"/>
    </row>
    <row r="655" spans="2:12" ht="15.75" x14ac:dyDescent="0.25">
      <c r="B655" s="272" t="s">
        <v>310</v>
      </c>
      <c r="C655" s="272"/>
      <c r="D655" s="272"/>
      <c r="E655" s="272"/>
      <c r="F655" s="272"/>
      <c r="G655" s="272"/>
      <c r="H655" s="272"/>
      <c r="I655" s="272"/>
      <c r="J655" s="272"/>
      <c r="K655" s="272"/>
      <c r="L655" s="272"/>
    </row>
    <row r="656" spans="2:12" ht="15.75" x14ac:dyDescent="0.25">
      <c r="B656" s="49"/>
    </row>
    <row r="657" spans="2:12" ht="18.75" x14ac:dyDescent="0.25">
      <c r="B657" s="270" t="s">
        <v>311</v>
      </c>
      <c r="C657" s="270"/>
      <c r="D657" s="270"/>
      <c r="E657" s="270"/>
      <c r="F657" s="270"/>
      <c r="G657" s="270"/>
      <c r="H657" s="270"/>
      <c r="I657" s="270"/>
      <c r="J657" s="270"/>
      <c r="K657" s="270"/>
      <c r="L657" s="270"/>
    </row>
    <row r="658" spans="2:12" ht="15.75" x14ac:dyDescent="0.25">
      <c r="B658" s="56"/>
      <c r="C658" s="56"/>
      <c r="D658" s="56"/>
      <c r="E658" s="56"/>
      <c r="F658" s="56"/>
      <c r="G658" s="56"/>
      <c r="H658" s="56"/>
      <c r="I658" s="56"/>
      <c r="J658" s="56"/>
      <c r="K658" s="56"/>
      <c r="L658" s="56"/>
    </row>
    <row r="659" spans="2:12" ht="18" x14ac:dyDescent="0.35">
      <c r="B659" s="56"/>
      <c r="C659" s="56"/>
      <c r="D659" t="s">
        <v>0</v>
      </c>
      <c r="E659" s="10" t="s">
        <v>27</v>
      </c>
      <c r="F659" s="2" t="s">
        <v>43</v>
      </c>
      <c r="G659" s="2" t="s">
        <v>20</v>
      </c>
      <c r="H659" s="2" t="s">
        <v>65</v>
      </c>
      <c r="I659" s="14" t="s">
        <v>432</v>
      </c>
      <c r="K659" s="56"/>
      <c r="L659" s="56"/>
    </row>
    <row r="660" spans="2:12" ht="15.75" x14ac:dyDescent="0.25">
      <c r="B660" s="56"/>
      <c r="C660" s="56"/>
      <c r="D660" s="28"/>
      <c r="E660" s="130">
        <v>3.6</v>
      </c>
      <c r="F660" s="130">
        <v>15</v>
      </c>
      <c r="G660" s="141"/>
      <c r="H660" s="90">
        <v>0.03</v>
      </c>
      <c r="I660" s="144">
        <f>E660*F660*G660*H660</f>
        <v>0</v>
      </c>
      <c r="K660" s="56"/>
      <c r="L660" s="56"/>
    </row>
    <row r="661" spans="2:12" ht="15.75" x14ac:dyDescent="0.25">
      <c r="B661" s="49"/>
    </row>
    <row r="662" spans="2:12" ht="15.75" x14ac:dyDescent="0.25">
      <c r="B662" s="49" t="s">
        <v>0</v>
      </c>
    </row>
    <row r="663" spans="2:12" ht="18.75" x14ac:dyDescent="0.25">
      <c r="B663" s="273" t="s">
        <v>219</v>
      </c>
      <c r="C663" s="273"/>
      <c r="D663" s="273"/>
      <c r="E663" s="273"/>
      <c r="F663" s="273"/>
      <c r="G663" s="273"/>
      <c r="H663" s="273"/>
      <c r="I663" s="273"/>
      <c r="J663" s="273"/>
      <c r="K663" s="273"/>
      <c r="L663" s="273"/>
    </row>
    <row r="664" spans="2:12" ht="15.75" x14ac:dyDescent="0.25">
      <c r="B664" s="273" t="s">
        <v>312</v>
      </c>
      <c r="C664" s="273"/>
      <c r="D664" s="273"/>
      <c r="E664" s="273"/>
      <c r="F664" s="273"/>
      <c r="G664" s="273"/>
      <c r="H664" s="273"/>
      <c r="I664" s="273"/>
      <c r="J664" s="273"/>
      <c r="K664" s="273"/>
      <c r="L664" s="273"/>
    </row>
    <row r="665" spans="2:12" ht="15.75" x14ac:dyDescent="0.25">
      <c r="B665" s="273" t="s">
        <v>313</v>
      </c>
      <c r="C665" s="273"/>
      <c r="D665" s="273"/>
      <c r="E665" s="273"/>
      <c r="F665" s="273"/>
      <c r="G665" s="273"/>
      <c r="H665" s="273"/>
      <c r="I665" s="273"/>
      <c r="J665" s="273"/>
      <c r="K665" s="273"/>
      <c r="L665" s="273"/>
    </row>
    <row r="666" spans="2:12" ht="17.25" x14ac:dyDescent="0.25">
      <c r="B666" s="273" t="s">
        <v>314</v>
      </c>
      <c r="C666" s="273"/>
      <c r="D666" s="273"/>
      <c r="E666" s="273"/>
      <c r="F666" s="273"/>
      <c r="G666" s="273"/>
      <c r="H666" s="273"/>
      <c r="I666" s="273"/>
      <c r="J666" s="273"/>
      <c r="K666" s="273"/>
      <c r="L666" s="273"/>
    </row>
    <row r="667" spans="2:12" ht="15.75" x14ac:dyDescent="0.25">
      <c r="B667" s="48" t="s">
        <v>193</v>
      </c>
    </row>
    <row r="668" spans="2:12" ht="15.75" x14ac:dyDescent="0.25">
      <c r="B668" s="273" t="s">
        <v>315</v>
      </c>
      <c r="C668" s="273"/>
      <c r="D668" s="273"/>
      <c r="E668" s="273"/>
      <c r="F668" s="273"/>
      <c r="G668" s="273"/>
      <c r="H668" s="273"/>
      <c r="I668" s="273"/>
      <c r="J668" s="273"/>
      <c r="K668" s="273"/>
      <c r="L668" s="273"/>
    </row>
    <row r="669" spans="2:12" ht="31.5" customHeight="1" x14ac:dyDescent="0.25">
      <c r="B669" s="275" t="s">
        <v>316</v>
      </c>
      <c r="C669" s="275"/>
      <c r="D669" s="275"/>
      <c r="E669" s="275"/>
      <c r="F669" s="275"/>
      <c r="G669" s="275"/>
      <c r="H669" s="275"/>
      <c r="I669" s="275"/>
      <c r="J669" s="275"/>
      <c r="K669" s="275"/>
      <c r="L669" s="275"/>
    </row>
    <row r="670" spans="2:12" ht="17.25" x14ac:dyDescent="0.25">
      <c r="B670" s="273" t="s">
        <v>317</v>
      </c>
      <c r="C670" s="273"/>
      <c r="D670" s="273"/>
      <c r="E670" s="273"/>
      <c r="F670" s="273"/>
      <c r="G670" s="273"/>
      <c r="H670" s="273"/>
      <c r="I670" s="273"/>
      <c r="J670" s="273"/>
      <c r="K670" s="273"/>
      <c r="L670" s="273"/>
    </row>
    <row r="671" spans="2:12" ht="32.25" customHeight="1" x14ac:dyDescent="0.25">
      <c r="B671" s="307" t="s">
        <v>318</v>
      </c>
      <c r="C671" s="307"/>
      <c r="D671" s="307"/>
      <c r="E671" s="307"/>
      <c r="F671" s="307"/>
      <c r="G671" s="307"/>
      <c r="H671" s="307"/>
      <c r="I671" s="307"/>
      <c r="J671" s="307"/>
      <c r="K671" s="307"/>
      <c r="L671" s="307"/>
    </row>
    <row r="672" spans="2:12" ht="54" customHeight="1" x14ac:dyDescent="0.25">
      <c r="B672" s="281" t="s">
        <v>319</v>
      </c>
      <c r="C672" s="281"/>
      <c r="D672" s="281"/>
      <c r="E672" s="281"/>
      <c r="F672" s="281"/>
      <c r="G672" s="281"/>
      <c r="H672" s="281"/>
      <c r="I672" s="281"/>
      <c r="J672" s="281"/>
      <c r="K672" s="281"/>
      <c r="L672" s="281"/>
    </row>
    <row r="673" spans="2:12" ht="21" customHeight="1" x14ac:dyDescent="0.25">
      <c r="B673" s="254"/>
      <c r="C673" s="254"/>
      <c r="D673" s="254"/>
      <c r="E673" s="254"/>
      <c r="F673" s="254"/>
      <c r="G673" s="254"/>
      <c r="H673" s="254"/>
      <c r="I673" s="254"/>
      <c r="J673" s="254"/>
      <c r="K673" s="254"/>
      <c r="L673" s="254"/>
    </row>
    <row r="674" spans="2:12" ht="15.75" x14ac:dyDescent="0.25">
      <c r="B674" s="307" t="s">
        <v>708</v>
      </c>
      <c r="C674" s="307"/>
      <c r="D674" s="307"/>
      <c r="E674" s="307"/>
      <c r="F674" s="307"/>
      <c r="G674" s="307"/>
      <c r="H674" s="307"/>
      <c r="I674" s="307"/>
      <c r="J674" s="307"/>
      <c r="K674" s="307"/>
      <c r="L674" s="307"/>
    </row>
    <row r="675" spans="2:12" ht="15.75" x14ac:dyDescent="0.25">
      <c r="B675" s="172"/>
      <c r="C675" s="172"/>
      <c r="D675" s="172"/>
      <c r="E675" s="172"/>
      <c r="F675" s="172"/>
      <c r="G675" s="172"/>
      <c r="H675" s="172"/>
      <c r="I675" s="172"/>
      <c r="J675" s="172"/>
      <c r="K675" s="172"/>
      <c r="L675" s="172"/>
    </row>
    <row r="676" spans="2:12" ht="25.5" x14ac:dyDescent="0.25">
      <c r="B676" s="172"/>
      <c r="C676" s="172"/>
      <c r="D676" s="282" t="s">
        <v>710</v>
      </c>
      <c r="E676" s="282"/>
      <c r="F676" s="68" t="s">
        <v>709</v>
      </c>
      <c r="G676" s="68" t="s">
        <v>712</v>
      </c>
      <c r="H676" s="61" t="s">
        <v>711</v>
      </c>
      <c r="I676" s="172"/>
      <c r="J676" s="172"/>
      <c r="K676" s="172"/>
      <c r="L676" s="172"/>
    </row>
    <row r="677" spans="2:12" ht="15.75" x14ac:dyDescent="0.25">
      <c r="B677" s="172"/>
      <c r="C677" s="172"/>
      <c r="D677" s="283"/>
      <c r="E677" s="283"/>
      <c r="F677" s="63"/>
      <c r="G677" s="63"/>
      <c r="H677" s="63">
        <f>F677*G677</f>
        <v>0</v>
      </c>
      <c r="I677" s="172"/>
      <c r="J677" s="172"/>
      <c r="K677" s="172"/>
      <c r="L677" s="172"/>
    </row>
    <row r="678" spans="2:12" ht="15.75" x14ac:dyDescent="0.25">
      <c r="B678" s="171"/>
      <c r="C678" s="171"/>
      <c r="D678" s="284"/>
      <c r="E678" s="284"/>
      <c r="F678" s="61"/>
      <c r="G678" s="61"/>
      <c r="H678" s="63">
        <f>F678*G678</f>
        <v>0</v>
      </c>
      <c r="I678" s="171"/>
      <c r="J678" s="171"/>
      <c r="K678" s="171"/>
      <c r="L678" s="171"/>
    </row>
    <row r="679" spans="2:12" ht="15.75" x14ac:dyDescent="0.25">
      <c r="B679" s="171"/>
      <c r="C679" s="171"/>
      <c r="D679" s="171"/>
      <c r="E679" s="171"/>
      <c r="F679" s="171"/>
      <c r="G679" s="61" t="s">
        <v>101</v>
      </c>
      <c r="H679" s="61">
        <f>SUM(H677:H678)</f>
        <v>0</v>
      </c>
      <c r="I679" s="171"/>
      <c r="J679" s="171"/>
      <c r="K679" s="171"/>
      <c r="L679" s="171"/>
    </row>
    <row r="680" spans="2:12" ht="21.75" customHeight="1" x14ac:dyDescent="0.25">
      <c r="B680" s="254"/>
      <c r="C680" s="254"/>
      <c r="D680" s="254"/>
      <c r="E680" s="254"/>
      <c r="F680" s="254"/>
      <c r="G680" s="254"/>
      <c r="H680" s="254"/>
      <c r="I680" s="254"/>
      <c r="J680" s="254"/>
      <c r="K680" s="254"/>
      <c r="L680" s="254"/>
    </row>
    <row r="681" spans="2:12" ht="56.25" customHeight="1" x14ac:dyDescent="0.25">
      <c r="B681" s="279" t="s">
        <v>320</v>
      </c>
      <c r="C681" s="279"/>
      <c r="D681" s="279"/>
      <c r="E681" s="279"/>
      <c r="F681" s="279"/>
      <c r="G681" s="279"/>
      <c r="H681" s="279"/>
      <c r="I681" s="279"/>
      <c r="J681" s="279"/>
      <c r="K681" s="279"/>
      <c r="L681" s="279"/>
    </row>
    <row r="682" spans="2:12" ht="15.75" x14ac:dyDescent="0.25">
      <c r="B682" s="59"/>
      <c r="C682" s="59"/>
      <c r="D682" s="59"/>
      <c r="E682" s="59"/>
      <c r="F682" s="59"/>
      <c r="G682" s="59"/>
      <c r="H682" s="59"/>
      <c r="I682" s="59"/>
      <c r="J682" s="59"/>
      <c r="K682" s="59"/>
      <c r="L682" s="59"/>
    </row>
    <row r="683" spans="2:12" ht="72" x14ac:dyDescent="0.25">
      <c r="C683" s="58" t="s">
        <v>0</v>
      </c>
      <c r="D683" s="3" t="s">
        <v>66</v>
      </c>
      <c r="E683" s="118" t="s">
        <v>446</v>
      </c>
      <c r="F683" s="78" t="s">
        <v>67</v>
      </c>
      <c r="G683" s="78" t="s">
        <v>68</v>
      </c>
      <c r="H683" s="78" t="s">
        <v>69</v>
      </c>
      <c r="I683" s="78" t="s">
        <v>75</v>
      </c>
      <c r="J683" s="78" t="s">
        <v>70</v>
      </c>
      <c r="K683" s="78" t="s">
        <v>76</v>
      </c>
      <c r="L683" s="59"/>
    </row>
    <row r="684" spans="2:12" ht="15.75" x14ac:dyDescent="0.25">
      <c r="C684" s="59"/>
      <c r="D684" s="59"/>
      <c r="E684" s="77">
        <v>1</v>
      </c>
      <c r="F684" s="77">
        <v>2</v>
      </c>
      <c r="G684" s="77">
        <v>3</v>
      </c>
      <c r="H684" s="77">
        <v>4</v>
      </c>
      <c r="I684" s="77">
        <v>5</v>
      </c>
      <c r="J684" s="108">
        <v>6</v>
      </c>
      <c r="K684" s="108">
        <v>7</v>
      </c>
      <c r="L684" s="59"/>
    </row>
    <row r="685" spans="2:12" ht="24" x14ac:dyDescent="0.25">
      <c r="C685" s="59"/>
      <c r="D685" s="59"/>
      <c r="E685" s="77">
        <v>1</v>
      </c>
      <c r="F685" s="114" t="s">
        <v>71</v>
      </c>
      <c r="G685" s="90">
        <v>60</v>
      </c>
      <c r="H685" s="141"/>
      <c r="I685" s="150">
        <f>G685*H685/1000</f>
        <v>0</v>
      </c>
      <c r="J685" s="140"/>
      <c r="K685" s="151">
        <f>I685*J685</f>
        <v>0</v>
      </c>
      <c r="L685" s="59"/>
    </row>
    <row r="686" spans="2:12" ht="15.75" x14ac:dyDescent="0.25">
      <c r="C686" s="59"/>
      <c r="D686" s="59"/>
      <c r="E686" s="77">
        <v>2</v>
      </c>
      <c r="F686" s="114" t="s">
        <v>72</v>
      </c>
      <c r="G686" s="90">
        <v>15</v>
      </c>
      <c r="H686" s="141"/>
      <c r="I686" s="150">
        <f t="shared" ref="I686:I688" si="27">G686*H686/1000</f>
        <v>0</v>
      </c>
      <c r="J686" s="140"/>
      <c r="K686" s="151">
        <f t="shared" ref="K686:K688" si="28">I686*J686</f>
        <v>0</v>
      </c>
      <c r="L686" s="59"/>
    </row>
    <row r="687" spans="2:12" ht="60" x14ac:dyDescent="0.25">
      <c r="C687" s="59"/>
      <c r="D687" s="59"/>
      <c r="E687" s="77">
        <v>3</v>
      </c>
      <c r="F687" s="114" t="s">
        <v>73</v>
      </c>
      <c r="G687" s="90">
        <v>24</v>
      </c>
      <c r="H687" s="141"/>
      <c r="I687" s="150">
        <f t="shared" si="27"/>
        <v>0</v>
      </c>
      <c r="J687" s="140"/>
      <c r="K687" s="151">
        <f t="shared" si="28"/>
        <v>0</v>
      </c>
      <c r="L687" s="59"/>
    </row>
    <row r="688" spans="2:12" ht="36" x14ac:dyDescent="0.25">
      <c r="C688" s="59"/>
      <c r="D688" s="59"/>
      <c r="E688" s="77">
        <v>4</v>
      </c>
      <c r="F688" s="114" t="s">
        <v>74</v>
      </c>
      <c r="G688" s="90">
        <v>0.33</v>
      </c>
      <c r="H688" s="141"/>
      <c r="I688" s="150">
        <f t="shared" si="27"/>
        <v>0</v>
      </c>
      <c r="J688" s="140"/>
      <c r="K688" s="151">
        <f t="shared" si="28"/>
        <v>0</v>
      </c>
      <c r="L688" s="59"/>
    </row>
    <row r="689" spans="2:12" ht="15.75" x14ac:dyDescent="0.25">
      <c r="C689" s="59"/>
      <c r="D689" s="59"/>
      <c r="E689" s="2"/>
      <c r="F689" s="2"/>
      <c r="G689" s="130"/>
      <c r="H689" s="130"/>
      <c r="I689" s="130"/>
      <c r="J689" s="42" t="s">
        <v>101</v>
      </c>
      <c r="K689" s="152">
        <f>SUM(K685:K688)</f>
        <v>0</v>
      </c>
      <c r="L689" s="59"/>
    </row>
    <row r="690" spans="2:12" ht="15.75" x14ac:dyDescent="0.25">
      <c r="B690" s="59"/>
      <c r="C690" s="59"/>
      <c r="D690" s="59"/>
      <c r="E690" s="59"/>
      <c r="F690" s="59"/>
      <c r="G690" s="59"/>
      <c r="H690" s="59"/>
      <c r="I690" s="59"/>
      <c r="J690" s="59"/>
      <c r="K690" s="59"/>
      <c r="L690" s="59"/>
    </row>
    <row r="691" spans="2:12" ht="15.75" x14ac:dyDescent="0.25">
      <c r="B691" s="48" t="s">
        <v>193</v>
      </c>
    </row>
    <row r="692" spans="2:12" ht="30" customHeight="1" x14ac:dyDescent="0.25">
      <c r="B692" s="312" t="s">
        <v>545</v>
      </c>
      <c r="C692" s="312"/>
      <c r="D692" s="312"/>
      <c r="E692" s="312"/>
      <c r="F692" s="312"/>
      <c r="G692" s="312"/>
      <c r="H692" s="312"/>
      <c r="I692" s="312"/>
      <c r="J692" s="312"/>
      <c r="K692" s="312"/>
      <c r="L692" s="312"/>
    </row>
    <row r="693" spans="2:12" ht="34.5" customHeight="1" x14ac:dyDescent="0.25">
      <c r="B693" s="307" t="s">
        <v>321</v>
      </c>
      <c r="C693" s="307"/>
      <c r="D693" s="307"/>
      <c r="E693" s="307"/>
      <c r="F693" s="307"/>
      <c r="G693" s="307"/>
      <c r="H693" s="307"/>
      <c r="I693" s="307"/>
      <c r="J693" s="307"/>
      <c r="K693" s="307"/>
      <c r="L693" s="307"/>
    </row>
    <row r="694" spans="2:12" ht="34.5" customHeight="1" x14ac:dyDescent="0.25">
      <c r="B694" s="255"/>
      <c r="C694" s="255"/>
      <c r="D694" s="255"/>
      <c r="E694" s="255"/>
      <c r="F694" s="255"/>
      <c r="G694" s="255"/>
      <c r="H694" s="255"/>
      <c r="I694" s="255"/>
      <c r="J694" s="255"/>
      <c r="K694" s="255"/>
      <c r="L694" s="255"/>
    </row>
    <row r="695" spans="2:12" ht="34.5" customHeight="1" x14ac:dyDescent="0.25">
      <c r="B695" s="255"/>
      <c r="C695" s="255"/>
      <c r="D695" s="255"/>
      <c r="E695" s="255"/>
      <c r="F695" s="255"/>
      <c r="G695" s="255"/>
      <c r="H695" s="255"/>
      <c r="I695" s="255"/>
      <c r="J695" s="255"/>
      <c r="K695" s="255"/>
      <c r="L695" s="255"/>
    </row>
    <row r="696" spans="2:12" ht="17.25" x14ac:dyDescent="0.25">
      <c r="B696" s="270" t="s">
        <v>322</v>
      </c>
      <c r="C696" s="270"/>
      <c r="D696" s="270"/>
      <c r="E696" s="270"/>
      <c r="F696" s="270"/>
      <c r="G696" s="270"/>
      <c r="H696" s="270"/>
      <c r="I696" s="270"/>
      <c r="J696" s="270"/>
      <c r="K696" s="270"/>
      <c r="L696" s="270"/>
    </row>
    <row r="697" spans="2:12" ht="15.75" x14ac:dyDescent="0.25">
      <c r="B697" s="49"/>
    </row>
    <row r="698" spans="2:12" ht="18.75" x14ac:dyDescent="0.25">
      <c r="B698" s="270" t="s">
        <v>546</v>
      </c>
      <c r="C698" s="270"/>
      <c r="D698" s="270"/>
      <c r="E698" s="270"/>
      <c r="F698" s="270"/>
      <c r="G698" s="270"/>
      <c r="H698" s="270"/>
      <c r="I698" s="270"/>
      <c r="J698" s="270"/>
      <c r="K698" s="270"/>
      <c r="L698" s="270"/>
    </row>
    <row r="699" spans="2:12" ht="15.75" x14ac:dyDescent="0.25">
      <c r="B699" s="56"/>
      <c r="C699" s="56"/>
      <c r="D699" s="56"/>
      <c r="E699" s="56"/>
      <c r="F699" s="56"/>
      <c r="G699" s="56"/>
      <c r="H699" s="56"/>
      <c r="I699" s="56"/>
      <c r="J699" s="56"/>
      <c r="K699" s="56"/>
      <c r="L699" s="56"/>
    </row>
    <row r="700" spans="2:12" ht="18.75" x14ac:dyDescent="0.25">
      <c r="B700" s="56"/>
      <c r="C700" s="56"/>
      <c r="E700" s="112" t="s">
        <v>77</v>
      </c>
      <c r="F700" s="65" t="s">
        <v>78</v>
      </c>
      <c r="G700" s="65" t="s">
        <v>79</v>
      </c>
      <c r="H700" s="65" t="s">
        <v>80</v>
      </c>
      <c r="I700" s="65" t="s">
        <v>81</v>
      </c>
      <c r="J700" s="65" t="s">
        <v>532</v>
      </c>
      <c r="K700" s="65" t="s">
        <v>533</v>
      </c>
      <c r="L700" s="65" t="s">
        <v>554</v>
      </c>
    </row>
    <row r="701" spans="2:12" ht="15.75" x14ac:dyDescent="0.25">
      <c r="B701" s="56"/>
      <c r="C701" s="56"/>
      <c r="E701" s="66">
        <f>F701+G701+H701+I701+J701+K701+L701</f>
        <v>0</v>
      </c>
      <c r="F701" s="25">
        <f>I709</f>
        <v>0</v>
      </c>
      <c r="G701" s="25">
        <f>H726</f>
        <v>0</v>
      </c>
      <c r="H701" s="25">
        <f>I747</f>
        <v>0</v>
      </c>
      <c r="I701" s="25">
        <f>G751</f>
        <v>0</v>
      </c>
      <c r="J701" s="142">
        <f>I764</f>
        <v>0</v>
      </c>
      <c r="K701" s="142">
        <f>I771</f>
        <v>0</v>
      </c>
      <c r="L701" s="142">
        <f>G783</f>
        <v>0</v>
      </c>
    </row>
    <row r="702" spans="2:12" ht="15.75" x14ac:dyDescent="0.25">
      <c r="B702" s="49"/>
    </row>
    <row r="703" spans="2:12" ht="15.75" x14ac:dyDescent="0.25">
      <c r="B703" s="49" t="s">
        <v>0</v>
      </c>
    </row>
    <row r="704" spans="2:12" ht="17.25" x14ac:dyDescent="0.25">
      <c r="B704" s="270" t="s">
        <v>323</v>
      </c>
      <c r="C704" s="270"/>
      <c r="D704" s="270"/>
      <c r="E704" s="270"/>
      <c r="F704" s="270"/>
      <c r="G704" s="270"/>
      <c r="H704" s="270"/>
      <c r="I704" s="270"/>
      <c r="J704" s="270"/>
      <c r="K704" s="270"/>
      <c r="L704" s="270"/>
    </row>
    <row r="705" spans="2:12" ht="15.75" x14ac:dyDescent="0.25">
      <c r="B705" s="49"/>
    </row>
    <row r="706" spans="2:12" ht="18.75" x14ac:dyDescent="0.25">
      <c r="B706" s="270" t="s">
        <v>324</v>
      </c>
      <c r="C706" s="270"/>
      <c r="D706" s="270"/>
      <c r="E706" s="270"/>
      <c r="F706" s="270"/>
      <c r="G706" s="270"/>
      <c r="H706" s="270"/>
      <c r="I706" s="270"/>
      <c r="J706" s="270"/>
      <c r="K706" s="270"/>
      <c r="L706" s="270"/>
    </row>
    <row r="707" spans="2:12" ht="15.75" x14ac:dyDescent="0.25">
      <c r="B707" s="56"/>
      <c r="C707" s="56"/>
      <c r="D707" s="56"/>
      <c r="E707" s="56"/>
      <c r="F707" s="56"/>
      <c r="G707" s="56"/>
      <c r="H707" s="56"/>
      <c r="I707" s="56"/>
      <c r="J707" s="56"/>
      <c r="K707" s="56"/>
      <c r="L707" s="56"/>
    </row>
    <row r="708" spans="2:12" ht="17.25" x14ac:dyDescent="0.25">
      <c r="B708" s="56"/>
      <c r="C708" t="s">
        <v>0</v>
      </c>
      <c r="D708" s="2" t="s">
        <v>28</v>
      </c>
      <c r="E708" s="2" t="s">
        <v>19</v>
      </c>
      <c r="F708" s="2" t="s">
        <v>20</v>
      </c>
      <c r="G708" s="2" t="s">
        <v>43</v>
      </c>
      <c r="H708" s="8" t="s">
        <v>82</v>
      </c>
      <c r="I708" s="64" t="s">
        <v>431</v>
      </c>
      <c r="K708" s="56"/>
      <c r="L708" s="56"/>
    </row>
    <row r="709" spans="2:12" ht="15.75" x14ac:dyDescent="0.25">
      <c r="B709" s="56"/>
      <c r="C709" s="19"/>
      <c r="D709" s="141"/>
      <c r="E709" s="90">
        <v>12</v>
      </c>
      <c r="F709" s="141"/>
      <c r="G709" s="90">
        <v>2</v>
      </c>
      <c r="H709" s="90">
        <v>365</v>
      </c>
      <c r="I709" s="144">
        <f>D709*E709*F709*(G709/1000)*H709</f>
        <v>0</v>
      </c>
      <c r="K709" s="56"/>
      <c r="L709" s="56"/>
    </row>
    <row r="710" spans="2:12" ht="15.75" x14ac:dyDescent="0.25">
      <c r="B710" s="56"/>
      <c r="C710" s="19"/>
      <c r="D710" s="19"/>
      <c r="E710" s="56"/>
      <c r="F710" s="56"/>
      <c r="G710" s="56"/>
      <c r="H710" s="56"/>
      <c r="I710" s="56"/>
      <c r="J710" s="56"/>
      <c r="K710" s="56"/>
      <c r="L710" s="56"/>
    </row>
    <row r="711" spans="2:12" ht="15.75" x14ac:dyDescent="0.25">
      <c r="B711" s="49" t="s">
        <v>0</v>
      </c>
    </row>
    <row r="712" spans="2:12" ht="18.75" x14ac:dyDescent="0.25">
      <c r="B712" s="273" t="s">
        <v>325</v>
      </c>
      <c r="C712" s="273"/>
      <c r="D712" s="273"/>
      <c r="E712" s="273"/>
      <c r="F712" s="273"/>
      <c r="G712" s="273"/>
      <c r="H712" s="273"/>
      <c r="I712" s="273"/>
      <c r="J712" s="273"/>
      <c r="K712" s="273"/>
      <c r="L712" s="273"/>
    </row>
    <row r="713" spans="2:12" ht="18.75" x14ac:dyDescent="0.25">
      <c r="B713" s="273" t="s">
        <v>326</v>
      </c>
      <c r="C713" s="273"/>
      <c r="D713" s="273"/>
      <c r="E713" s="273"/>
      <c r="F713" s="273"/>
      <c r="G713" s="273"/>
      <c r="H713" s="273"/>
      <c r="I713" s="273"/>
      <c r="J713" s="273"/>
      <c r="K713" s="273"/>
      <c r="L713" s="273"/>
    </row>
    <row r="714" spans="2:12" ht="15.75" x14ac:dyDescent="0.25">
      <c r="B714" s="273" t="s">
        <v>327</v>
      </c>
      <c r="C714" s="273"/>
      <c r="D714" s="273"/>
      <c r="E714" s="273"/>
      <c r="F714" s="273"/>
      <c r="G714" s="273"/>
      <c r="H714" s="273"/>
      <c r="I714" s="273"/>
      <c r="J714" s="273"/>
      <c r="K714" s="273"/>
      <c r="L714" s="273"/>
    </row>
    <row r="715" spans="2:12" ht="18.75" x14ac:dyDescent="0.25">
      <c r="B715" s="273" t="s">
        <v>328</v>
      </c>
      <c r="C715" s="273"/>
      <c r="D715" s="273"/>
      <c r="E715" s="273"/>
      <c r="F715" s="273"/>
      <c r="G715" s="273"/>
      <c r="H715" s="273"/>
      <c r="I715" s="273"/>
      <c r="J715" s="273"/>
      <c r="K715" s="273"/>
      <c r="L715" s="273"/>
    </row>
    <row r="716" spans="2:12" ht="15.75" x14ac:dyDescent="0.25">
      <c r="B716" s="48" t="s">
        <v>193</v>
      </c>
    </row>
    <row r="717" spans="2:12" ht="15.75" x14ac:dyDescent="0.25">
      <c r="B717" s="273" t="s">
        <v>329</v>
      </c>
      <c r="C717" s="273"/>
      <c r="D717" s="273"/>
      <c r="E717" s="273"/>
      <c r="F717" s="273"/>
      <c r="G717" s="273"/>
      <c r="H717" s="273"/>
      <c r="I717" s="273"/>
      <c r="J717" s="273"/>
      <c r="K717" s="273"/>
      <c r="L717" s="273"/>
    </row>
    <row r="718" spans="2:12" ht="15.75" x14ac:dyDescent="0.25">
      <c r="B718" s="273" t="s">
        <v>330</v>
      </c>
      <c r="C718" s="273"/>
      <c r="D718" s="273"/>
      <c r="E718" s="273"/>
      <c r="F718" s="273"/>
      <c r="G718" s="273"/>
      <c r="H718" s="273"/>
      <c r="I718" s="273"/>
      <c r="J718" s="273"/>
      <c r="K718" s="273"/>
      <c r="L718" s="273"/>
    </row>
    <row r="719" spans="2:12" ht="15.75" x14ac:dyDescent="0.25">
      <c r="B719" s="273" t="s">
        <v>331</v>
      </c>
      <c r="C719" s="273"/>
      <c r="D719" s="273"/>
      <c r="E719" s="273"/>
      <c r="F719" s="273"/>
      <c r="G719" s="273"/>
      <c r="H719" s="273"/>
      <c r="I719" s="273"/>
      <c r="J719" s="273"/>
      <c r="K719" s="273"/>
      <c r="L719" s="273"/>
    </row>
    <row r="720" spans="2:12" ht="18.75" x14ac:dyDescent="0.25">
      <c r="B720" s="273" t="s">
        <v>332</v>
      </c>
      <c r="C720" s="273"/>
      <c r="D720" s="273"/>
      <c r="E720" s="273"/>
      <c r="F720" s="273"/>
      <c r="G720" s="273"/>
      <c r="H720" s="273"/>
      <c r="I720" s="273"/>
      <c r="J720" s="273"/>
      <c r="K720" s="273"/>
      <c r="L720" s="273"/>
    </row>
    <row r="721" spans="2:12" ht="17.25" x14ac:dyDescent="0.25">
      <c r="B721" s="272" t="s">
        <v>333</v>
      </c>
      <c r="C721" s="272"/>
      <c r="D721" s="272"/>
      <c r="E721" s="272"/>
      <c r="F721" s="272"/>
      <c r="G721" s="272"/>
      <c r="H721" s="272"/>
      <c r="I721" s="272"/>
      <c r="J721" s="272"/>
      <c r="K721" s="272"/>
      <c r="L721" s="272"/>
    </row>
    <row r="722" spans="2:12" ht="15.75" x14ac:dyDescent="0.25">
      <c r="B722" s="49"/>
    </row>
    <row r="723" spans="2:12" ht="18.75" x14ac:dyDescent="0.25">
      <c r="B723" s="270" t="s">
        <v>334</v>
      </c>
      <c r="C723" s="270"/>
      <c r="D723" s="270"/>
      <c r="E723" s="270"/>
      <c r="F723" s="270"/>
      <c r="G723" s="270"/>
      <c r="H723" s="270"/>
      <c r="I723" s="270"/>
      <c r="J723" s="270"/>
      <c r="K723" s="270"/>
      <c r="L723" s="270"/>
    </row>
    <row r="724" spans="2:12" ht="15.75" x14ac:dyDescent="0.25">
      <c r="B724" s="56"/>
      <c r="C724" s="56"/>
      <c r="D724" s="56"/>
      <c r="E724" s="56"/>
      <c r="F724" s="56"/>
      <c r="G724" s="56"/>
      <c r="H724" s="56"/>
      <c r="I724" s="56"/>
      <c r="J724" s="56"/>
      <c r="K724" s="56"/>
      <c r="L724" s="56"/>
    </row>
    <row r="725" spans="2:12" ht="18" x14ac:dyDescent="0.35">
      <c r="B725" s="56"/>
      <c r="D725" t="s">
        <v>0</v>
      </c>
      <c r="E725" s="26"/>
      <c r="F725" s="2" t="s">
        <v>83</v>
      </c>
      <c r="G725" s="2" t="s">
        <v>43</v>
      </c>
      <c r="H725" s="13" t="s">
        <v>430</v>
      </c>
      <c r="I725" s="19"/>
      <c r="J725" s="19"/>
      <c r="K725" s="56"/>
      <c r="L725" s="56"/>
    </row>
    <row r="726" spans="2:12" ht="15.75" x14ac:dyDescent="0.25">
      <c r="B726" s="56"/>
      <c r="D726" s="19"/>
      <c r="E726" s="19"/>
      <c r="F726" s="90">
        <f>H736</f>
        <v>0</v>
      </c>
      <c r="G726" s="146"/>
      <c r="H726" s="144">
        <f>F726*G726</f>
        <v>0</v>
      </c>
      <c r="I726" s="71"/>
      <c r="J726" s="71"/>
      <c r="K726" s="56"/>
      <c r="L726" s="56"/>
    </row>
    <row r="727" spans="2:12" ht="15.75" x14ac:dyDescent="0.25">
      <c r="B727" s="49"/>
    </row>
    <row r="728" spans="2:12" ht="15.75" x14ac:dyDescent="0.25">
      <c r="B728" s="49" t="s">
        <v>0</v>
      </c>
    </row>
    <row r="729" spans="2:12" ht="17.25" x14ac:dyDescent="0.25">
      <c r="B729" s="273" t="s">
        <v>335</v>
      </c>
      <c r="C729" s="273"/>
      <c r="D729" s="273"/>
      <c r="E729" s="273"/>
      <c r="F729" s="273"/>
      <c r="G729" s="273"/>
      <c r="H729" s="273"/>
      <c r="I729" s="273"/>
      <c r="J729" s="273"/>
      <c r="K729" s="273"/>
      <c r="L729" s="273"/>
    </row>
    <row r="730" spans="2:12" ht="41.25" customHeight="1" x14ac:dyDescent="0.25">
      <c r="B730" s="275" t="s">
        <v>336</v>
      </c>
      <c r="C730" s="275"/>
      <c r="D730" s="275"/>
      <c r="E730" s="275"/>
      <c r="F730" s="275"/>
      <c r="G730" s="275"/>
      <c r="H730" s="275"/>
      <c r="I730" s="275"/>
      <c r="J730" s="275"/>
      <c r="K730" s="275"/>
      <c r="L730" s="275"/>
    </row>
    <row r="731" spans="2:12" ht="47.25" customHeight="1" x14ac:dyDescent="0.25">
      <c r="B731" s="277" t="s">
        <v>547</v>
      </c>
      <c r="C731" s="277"/>
      <c r="D731" s="277"/>
      <c r="E731" s="277"/>
      <c r="F731" s="277"/>
      <c r="G731" s="277"/>
      <c r="H731" s="277"/>
      <c r="I731" s="277"/>
      <c r="J731" s="277"/>
      <c r="K731" s="277"/>
      <c r="L731" s="277"/>
    </row>
    <row r="732" spans="2:12" ht="15.75" x14ac:dyDescent="0.25">
      <c r="B732" s="49"/>
    </row>
    <row r="733" spans="2:12" ht="17.25" x14ac:dyDescent="0.25">
      <c r="B733" s="270" t="s">
        <v>337</v>
      </c>
      <c r="C733" s="270"/>
      <c r="D733" s="270"/>
      <c r="E733" s="270"/>
      <c r="F733" s="270"/>
      <c r="G733" s="270"/>
      <c r="H733" s="270"/>
      <c r="I733" s="270"/>
      <c r="J733" s="270"/>
      <c r="K733" s="270"/>
      <c r="L733" s="270"/>
    </row>
    <row r="734" spans="2:12" ht="15.75" x14ac:dyDescent="0.25">
      <c r="B734" s="56"/>
      <c r="C734" s="56"/>
      <c r="D734" s="56"/>
      <c r="E734" s="56"/>
      <c r="F734" s="56"/>
      <c r="G734" s="56"/>
      <c r="H734" s="56"/>
      <c r="I734" s="56"/>
      <c r="J734" s="56"/>
      <c r="K734" s="56"/>
      <c r="L734" s="56"/>
    </row>
    <row r="735" spans="2:12" ht="18" x14ac:dyDescent="0.25">
      <c r="B735" s="56"/>
      <c r="D735" s="19"/>
      <c r="E735" s="15" t="s">
        <v>84</v>
      </c>
      <c r="F735" s="15" t="s">
        <v>85</v>
      </c>
      <c r="G735" s="15" t="s">
        <v>86</v>
      </c>
      <c r="H735" s="14" t="s">
        <v>429</v>
      </c>
      <c r="I735" s="56"/>
      <c r="J735" s="56"/>
      <c r="K735" s="56"/>
      <c r="L735" s="56"/>
    </row>
    <row r="736" spans="2:12" ht="15.75" x14ac:dyDescent="0.25">
      <c r="B736" s="56"/>
      <c r="C736" s="19"/>
      <c r="D736" s="19"/>
      <c r="E736" s="146"/>
      <c r="F736" s="146"/>
      <c r="G736" s="146"/>
      <c r="H736" s="144">
        <f>(E736*(F736-G736))/1000000</f>
        <v>0</v>
      </c>
      <c r="I736" s="56"/>
      <c r="J736" s="56"/>
      <c r="K736" s="56"/>
      <c r="L736" s="56"/>
    </row>
    <row r="737" spans="2:12" ht="15.75" x14ac:dyDescent="0.25">
      <c r="B737" s="56"/>
      <c r="C737" s="56"/>
      <c r="D737" s="56"/>
      <c r="E737" s="56"/>
      <c r="F737" s="56"/>
      <c r="G737" s="56"/>
      <c r="H737" s="56"/>
      <c r="I737" s="56"/>
      <c r="J737" s="56"/>
      <c r="K737" s="56"/>
      <c r="L737" s="56"/>
    </row>
    <row r="738" spans="2:12" ht="15.75" x14ac:dyDescent="0.25">
      <c r="B738" s="49" t="s">
        <v>0</v>
      </c>
    </row>
    <row r="739" spans="2:12" ht="35.25" customHeight="1" x14ac:dyDescent="0.25">
      <c r="B739" s="279" t="s">
        <v>548</v>
      </c>
      <c r="C739" s="279"/>
      <c r="D739" s="279"/>
      <c r="E739" s="279"/>
      <c r="F739" s="279"/>
      <c r="G739" s="279"/>
      <c r="H739" s="279"/>
      <c r="I739" s="279"/>
      <c r="J739" s="279"/>
      <c r="K739" s="279"/>
      <c r="L739" s="279"/>
    </row>
    <row r="740" spans="2:12" ht="34.5" customHeight="1" x14ac:dyDescent="0.25">
      <c r="B740" s="279" t="s">
        <v>549</v>
      </c>
      <c r="C740" s="279"/>
      <c r="D740" s="279"/>
      <c r="E740" s="279"/>
      <c r="F740" s="279"/>
      <c r="G740" s="279"/>
      <c r="H740" s="279"/>
      <c r="I740" s="279"/>
      <c r="J740" s="279"/>
      <c r="K740" s="279"/>
      <c r="L740" s="279"/>
    </row>
    <row r="741" spans="2:12" ht="35.25" customHeight="1" x14ac:dyDescent="0.25">
      <c r="B741" s="279" t="s">
        <v>338</v>
      </c>
      <c r="C741" s="279"/>
      <c r="D741" s="279"/>
      <c r="E741" s="279"/>
      <c r="F741" s="279"/>
      <c r="G741" s="279"/>
      <c r="H741" s="279"/>
      <c r="I741" s="279"/>
      <c r="J741" s="279"/>
      <c r="K741" s="279"/>
      <c r="L741" s="279"/>
    </row>
    <row r="742" spans="2:12" ht="15.75" x14ac:dyDescent="0.25">
      <c r="B742" s="48" t="s">
        <v>193</v>
      </c>
    </row>
    <row r="743" spans="2:12" ht="51.75" customHeight="1" x14ac:dyDescent="0.25">
      <c r="B743" s="279" t="s">
        <v>339</v>
      </c>
      <c r="C743" s="279"/>
      <c r="D743" s="279"/>
      <c r="E743" s="279"/>
      <c r="F743" s="279"/>
      <c r="G743" s="279"/>
      <c r="H743" s="279"/>
      <c r="I743" s="279"/>
      <c r="J743" s="279"/>
      <c r="K743" s="279"/>
      <c r="L743" s="279"/>
    </row>
    <row r="744" spans="2:12" ht="36.75" customHeight="1" x14ac:dyDescent="0.25">
      <c r="B744" s="286" t="s">
        <v>340</v>
      </c>
      <c r="C744" s="286"/>
      <c r="D744" s="286"/>
      <c r="E744" s="286"/>
      <c r="F744" s="286"/>
      <c r="G744" s="286"/>
      <c r="H744" s="286"/>
      <c r="I744" s="286"/>
      <c r="J744" s="286"/>
      <c r="K744" s="286"/>
      <c r="L744" s="286"/>
    </row>
    <row r="745" spans="2:12" ht="15.75" x14ac:dyDescent="0.25">
      <c r="B745" s="60"/>
      <c r="C745" s="60"/>
      <c r="D745" s="60"/>
      <c r="E745" s="60"/>
      <c r="F745" s="60"/>
      <c r="G745" s="60"/>
      <c r="H745" s="60"/>
      <c r="I745" s="60"/>
      <c r="J745" s="60"/>
      <c r="K745" s="60"/>
      <c r="L745" s="60"/>
    </row>
    <row r="746" spans="2:12" ht="18" x14ac:dyDescent="0.35">
      <c r="B746" s="60"/>
      <c r="C746" s="60"/>
      <c r="D746" t="s">
        <v>0</v>
      </c>
      <c r="E746" s="26"/>
      <c r="F746" s="2" t="s">
        <v>47</v>
      </c>
      <c r="G746" s="2" t="s">
        <v>48</v>
      </c>
      <c r="H746" s="11" t="s">
        <v>42</v>
      </c>
      <c r="I746" s="13" t="s">
        <v>426</v>
      </c>
      <c r="J746" s="60"/>
      <c r="K746" s="60"/>
      <c r="L746" s="60"/>
    </row>
    <row r="747" spans="2:12" ht="15.75" x14ac:dyDescent="0.25">
      <c r="B747" s="60"/>
      <c r="C747" s="60"/>
      <c r="D747" s="19"/>
      <c r="E747" s="19"/>
      <c r="F747" s="146"/>
      <c r="G747" s="90">
        <v>0.46</v>
      </c>
      <c r="H747" s="90">
        <v>365</v>
      </c>
      <c r="I747" s="144">
        <f>F747*G747*H747</f>
        <v>0</v>
      </c>
      <c r="J747" s="60"/>
      <c r="K747" s="60"/>
      <c r="L747" s="60"/>
    </row>
    <row r="748" spans="2:12" ht="15.75" x14ac:dyDescent="0.25">
      <c r="B748" s="60"/>
      <c r="C748" s="60"/>
      <c r="D748" s="60"/>
      <c r="E748" s="60"/>
      <c r="F748" s="60"/>
      <c r="G748" s="60"/>
      <c r="H748" s="60"/>
      <c r="I748" s="60"/>
      <c r="J748" s="60"/>
      <c r="K748" s="60"/>
      <c r="L748" s="60"/>
    </row>
    <row r="749" spans="2:12" ht="39" customHeight="1" x14ac:dyDescent="0.25">
      <c r="B749" s="286" t="s">
        <v>341</v>
      </c>
      <c r="C749" s="286"/>
      <c r="D749" s="286"/>
      <c r="E749" s="286"/>
      <c r="F749" s="286"/>
      <c r="G749" s="286"/>
      <c r="H749" s="286"/>
      <c r="I749" s="286"/>
      <c r="J749" s="286"/>
      <c r="K749" s="286"/>
      <c r="L749" s="286"/>
    </row>
    <row r="750" spans="2:12" ht="18.75" x14ac:dyDescent="0.35">
      <c r="B750" s="60"/>
      <c r="C750" s="60"/>
      <c r="D750" t="s">
        <v>0</v>
      </c>
      <c r="G750" s="4" t="s">
        <v>81</v>
      </c>
      <c r="H750" s="60"/>
      <c r="I750" s="60"/>
      <c r="J750" s="60"/>
      <c r="K750" s="60"/>
      <c r="L750" s="60"/>
    </row>
    <row r="751" spans="2:12" ht="15.75" x14ac:dyDescent="0.25">
      <c r="B751" s="60"/>
      <c r="C751" s="60"/>
      <c r="D751" s="60"/>
      <c r="F751" s="287" t="s">
        <v>87</v>
      </c>
      <c r="G751" s="290"/>
      <c r="H751" s="60"/>
      <c r="I751" s="60"/>
      <c r="J751" s="60"/>
      <c r="K751" s="60"/>
      <c r="L751" s="60"/>
    </row>
    <row r="752" spans="2:12" ht="15.75" x14ac:dyDescent="0.25">
      <c r="B752" s="60"/>
      <c r="C752" s="60"/>
      <c r="D752" s="60"/>
      <c r="F752" s="288"/>
      <c r="G752" s="291"/>
      <c r="H752" s="60"/>
      <c r="I752" s="60"/>
      <c r="J752" s="60"/>
      <c r="K752" s="60"/>
      <c r="L752" s="60"/>
    </row>
    <row r="753" spans="2:12" ht="15.75" x14ac:dyDescent="0.25">
      <c r="B753" s="49"/>
      <c r="F753" s="289"/>
      <c r="G753" s="292"/>
    </row>
    <row r="754" spans="2:12" ht="15.75" x14ac:dyDescent="0.25">
      <c r="B754" s="49"/>
      <c r="E754" s="79"/>
      <c r="F754" s="33"/>
    </row>
    <row r="755" spans="2:12" ht="39.75" customHeight="1" x14ac:dyDescent="0.25">
      <c r="B755" s="271" t="s">
        <v>550</v>
      </c>
      <c r="C755" s="271"/>
      <c r="D755" s="271"/>
      <c r="E755" s="271"/>
      <c r="F755" s="271"/>
      <c r="G755" s="271"/>
      <c r="H755" s="271"/>
      <c r="I755" s="271"/>
      <c r="J755" s="271"/>
      <c r="K755" s="271"/>
      <c r="L755" s="271"/>
    </row>
    <row r="756" spans="2:12" ht="37.5" customHeight="1" x14ac:dyDescent="0.25">
      <c r="B756" s="271" t="s">
        <v>551</v>
      </c>
      <c r="C756" s="271"/>
      <c r="D756" s="271"/>
      <c r="E756" s="271"/>
      <c r="F756" s="271"/>
      <c r="G756" s="271"/>
      <c r="H756" s="271"/>
      <c r="I756" s="271"/>
      <c r="J756" s="271"/>
      <c r="K756" s="271"/>
      <c r="L756" s="271"/>
    </row>
    <row r="757" spans="2:12" ht="16.5" thickBot="1" x14ac:dyDescent="0.3">
      <c r="B757" s="171"/>
      <c r="C757" s="171"/>
      <c r="D757" s="171"/>
      <c r="E757" s="171"/>
      <c r="F757" s="171"/>
      <c r="G757" s="171"/>
      <c r="H757" s="171"/>
      <c r="I757" s="171"/>
      <c r="J757" s="171"/>
      <c r="K757" s="171"/>
      <c r="L757" s="171"/>
    </row>
    <row r="758" spans="2:12" ht="42.75" x14ac:dyDescent="0.25">
      <c r="C758" s="206" t="s">
        <v>526</v>
      </c>
      <c r="D758" s="294"/>
      <c r="E758" s="295"/>
      <c r="F758" s="184" t="s">
        <v>508</v>
      </c>
      <c r="G758" s="185" t="s">
        <v>20</v>
      </c>
      <c r="H758" s="186" t="s">
        <v>27</v>
      </c>
      <c r="I758" s="201" t="s">
        <v>510</v>
      </c>
      <c r="J758" s="171"/>
      <c r="K758" s="171"/>
      <c r="L758" s="171"/>
    </row>
    <row r="759" spans="2:12" ht="15.75" x14ac:dyDescent="0.25">
      <c r="B759" s="70" t="s">
        <v>511</v>
      </c>
      <c r="C759" s="204"/>
      <c r="D759" s="296"/>
      <c r="E759" s="297"/>
      <c r="F759" s="150"/>
      <c r="G759" s="150"/>
      <c r="H759" s="182">
        <v>1E-3</v>
      </c>
      <c r="I759" s="187">
        <f>D759*F759*G759*H759</f>
        <v>0</v>
      </c>
      <c r="J759" s="171"/>
      <c r="K759" s="171"/>
      <c r="L759" s="171"/>
    </row>
    <row r="760" spans="2:12" ht="15.75" x14ac:dyDescent="0.25">
      <c r="B760" s="70" t="s">
        <v>512</v>
      </c>
      <c r="C760" s="204"/>
      <c r="D760" s="296"/>
      <c r="E760" s="297"/>
      <c r="F760" s="150"/>
      <c r="G760" s="150"/>
      <c r="H760" s="182">
        <v>1E-3</v>
      </c>
      <c r="I760" s="187">
        <f t="shared" ref="I760:I763" si="29">D760*F760*G760*H760</f>
        <v>0</v>
      </c>
      <c r="J760" s="171"/>
      <c r="K760" s="171"/>
      <c r="L760" s="171"/>
    </row>
    <row r="761" spans="2:12" ht="15.75" x14ac:dyDescent="0.25">
      <c r="B761" s="70" t="s">
        <v>513</v>
      </c>
      <c r="C761" s="204"/>
      <c r="D761" s="296"/>
      <c r="E761" s="297"/>
      <c r="F761" s="150"/>
      <c r="G761" s="150"/>
      <c r="H761" s="182">
        <v>1E-3</v>
      </c>
      <c r="I761" s="187">
        <f t="shared" si="29"/>
        <v>0</v>
      </c>
      <c r="J761" s="171"/>
      <c r="K761" s="171"/>
      <c r="L761" s="171"/>
    </row>
    <row r="762" spans="2:12" ht="15.75" x14ac:dyDescent="0.25">
      <c r="B762" s="70" t="s">
        <v>514</v>
      </c>
      <c r="C762" s="204"/>
      <c r="D762" s="296"/>
      <c r="E762" s="297"/>
      <c r="F762" s="150"/>
      <c r="G762" s="150"/>
      <c r="H762" s="182">
        <v>1E-3</v>
      </c>
      <c r="I762" s="187">
        <f t="shared" si="29"/>
        <v>0</v>
      </c>
      <c r="J762" s="171"/>
      <c r="K762" s="171"/>
      <c r="L762" s="171"/>
    </row>
    <row r="763" spans="2:12" ht="15.75" x14ac:dyDescent="0.25">
      <c r="B763" s="70" t="s">
        <v>515</v>
      </c>
      <c r="C763" s="204"/>
      <c r="D763" s="296"/>
      <c r="E763" s="297"/>
      <c r="F763" s="150"/>
      <c r="G763" s="150"/>
      <c r="H763" s="182">
        <v>1E-3</v>
      </c>
      <c r="I763" s="187">
        <f t="shared" si="29"/>
        <v>0</v>
      </c>
      <c r="J763" s="171"/>
      <c r="K763" s="171"/>
      <c r="L763" s="171"/>
    </row>
    <row r="764" spans="2:12" ht="16.5" thickBot="1" x14ac:dyDescent="0.3">
      <c r="C764" s="200"/>
      <c r="D764" s="298"/>
      <c r="E764" s="299"/>
      <c r="F764" s="300"/>
      <c r="G764" s="189" t="s">
        <v>101</v>
      </c>
      <c r="H764" s="188"/>
      <c r="I764" s="190">
        <f>SUM(I759:I763)</f>
        <v>0</v>
      </c>
      <c r="J764" s="171"/>
      <c r="K764" s="171"/>
      <c r="L764" s="171"/>
    </row>
    <row r="765" spans="2:12" ht="42.75" x14ac:dyDescent="0.25">
      <c r="C765" s="206" t="s">
        <v>526</v>
      </c>
      <c r="D765" s="301"/>
      <c r="E765" s="302"/>
      <c r="F765" s="197"/>
      <c r="G765" s="185" t="s">
        <v>20</v>
      </c>
      <c r="H765" s="186" t="s">
        <v>27</v>
      </c>
      <c r="I765" s="201" t="s">
        <v>521</v>
      </c>
      <c r="J765" s="171"/>
      <c r="K765" s="171"/>
      <c r="L765" s="171"/>
    </row>
    <row r="766" spans="2:12" ht="15.75" x14ac:dyDescent="0.25">
      <c r="B766" s="70" t="s">
        <v>511</v>
      </c>
      <c r="C766" s="204"/>
      <c r="D766" s="296"/>
      <c r="E766" s="297"/>
      <c r="F766" s="150"/>
      <c r="G766" s="150"/>
      <c r="H766" s="182">
        <v>1E-3</v>
      </c>
      <c r="I766" s="187">
        <f>(D766)*F766*G766*H766</f>
        <v>0</v>
      </c>
      <c r="J766" s="171"/>
      <c r="K766" s="171"/>
      <c r="L766" s="171"/>
    </row>
    <row r="767" spans="2:12" ht="15.75" x14ac:dyDescent="0.25">
      <c r="B767" s="70" t="s">
        <v>512</v>
      </c>
      <c r="C767" s="204"/>
      <c r="D767" s="296"/>
      <c r="E767" s="297"/>
      <c r="F767" s="150"/>
      <c r="G767" s="150"/>
      <c r="H767" s="182">
        <v>1E-3</v>
      </c>
      <c r="I767" s="187">
        <f t="shared" ref="I767:I770" si="30">(D767)*F767*G767*H767</f>
        <v>0</v>
      </c>
      <c r="J767" s="171"/>
      <c r="K767" s="171"/>
      <c r="L767" s="171"/>
    </row>
    <row r="768" spans="2:12" ht="15.75" x14ac:dyDescent="0.25">
      <c r="B768" s="70" t="s">
        <v>513</v>
      </c>
      <c r="C768" s="204"/>
      <c r="D768" s="296"/>
      <c r="E768" s="297"/>
      <c r="F768" s="150"/>
      <c r="G768" s="150"/>
      <c r="H768" s="182">
        <v>1E-3</v>
      </c>
      <c r="I768" s="187">
        <f t="shared" si="30"/>
        <v>0</v>
      </c>
      <c r="J768" s="171"/>
      <c r="K768" s="171"/>
      <c r="L768" s="171"/>
    </row>
    <row r="769" spans="2:12" ht="15.75" x14ac:dyDescent="0.25">
      <c r="B769" s="70" t="s">
        <v>514</v>
      </c>
      <c r="C769" s="204"/>
      <c r="D769" s="296"/>
      <c r="E769" s="297"/>
      <c r="F769" s="150"/>
      <c r="G769" s="150"/>
      <c r="H769" s="182">
        <v>1E-3</v>
      </c>
      <c r="I769" s="187">
        <f t="shared" si="30"/>
        <v>0</v>
      </c>
      <c r="J769" s="171"/>
      <c r="K769" s="171"/>
      <c r="L769" s="171"/>
    </row>
    <row r="770" spans="2:12" ht="15.75" x14ac:dyDescent="0.25">
      <c r="B770" s="70" t="s">
        <v>515</v>
      </c>
      <c r="C770" s="204"/>
      <c r="D770" s="296"/>
      <c r="E770" s="297"/>
      <c r="F770" s="150"/>
      <c r="G770" s="150"/>
      <c r="H770" s="182">
        <v>1E-3</v>
      </c>
      <c r="I770" s="187">
        <f t="shared" si="30"/>
        <v>0</v>
      </c>
      <c r="J770" s="171"/>
      <c r="K770" s="171"/>
      <c r="L770" s="171"/>
    </row>
    <row r="771" spans="2:12" ht="16.5" thickBot="1" x14ac:dyDescent="0.3">
      <c r="C771" s="200"/>
      <c r="D771" s="309"/>
      <c r="E771" s="310"/>
      <c r="F771" s="311"/>
      <c r="G771" s="199" t="s">
        <v>101</v>
      </c>
      <c r="H771" s="198"/>
      <c r="I771" s="190">
        <f>SUM(I766:I770)</f>
        <v>0</v>
      </c>
      <c r="J771" s="171"/>
      <c r="K771" s="171"/>
      <c r="L771" s="171"/>
    </row>
    <row r="772" spans="2:12" ht="15.75" x14ac:dyDescent="0.25">
      <c r="B772" s="171"/>
      <c r="C772" s="171"/>
      <c r="D772" s="171"/>
      <c r="E772" s="171"/>
      <c r="F772" s="171"/>
      <c r="G772" s="171"/>
      <c r="H772" s="171"/>
      <c r="I772" s="171"/>
      <c r="J772" s="171"/>
      <c r="K772" s="171"/>
      <c r="L772" s="171"/>
    </row>
    <row r="773" spans="2:12" ht="15.75" x14ac:dyDescent="0.25">
      <c r="B773" s="49" t="s">
        <v>0</v>
      </c>
    </row>
    <row r="774" spans="2:12" ht="15.75" x14ac:dyDescent="0.25">
      <c r="B774" s="272" t="s">
        <v>522</v>
      </c>
      <c r="C774" s="273"/>
      <c r="D774" s="273"/>
      <c r="E774" s="273"/>
      <c r="F774" s="273"/>
      <c r="G774" s="273"/>
      <c r="H774" s="273"/>
      <c r="I774" s="273"/>
      <c r="J774" s="273"/>
      <c r="K774" s="273"/>
      <c r="L774" s="273"/>
    </row>
    <row r="775" spans="2:12" ht="15.75" x14ac:dyDescent="0.25">
      <c r="B775" s="272" t="s">
        <v>523</v>
      </c>
      <c r="C775" s="273"/>
      <c r="D775" s="273"/>
      <c r="E775" s="273"/>
      <c r="F775" s="273"/>
      <c r="G775" s="273"/>
      <c r="H775" s="273"/>
      <c r="I775" s="273"/>
      <c r="J775" s="273"/>
      <c r="K775" s="273"/>
      <c r="L775" s="273"/>
    </row>
    <row r="776" spans="2:12" ht="15.75" x14ac:dyDescent="0.25">
      <c r="B776" s="273" t="s">
        <v>506</v>
      </c>
      <c r="C776" s="273"/>
      <c r="D776" s="273"/>
      <c r="E776" s="273"/>
      <c r="F776" s="273"/>
      <c r="G776" s="273"/>
      <c r="H776" s="273"/>
      <c r="I776" s="273"/>
      <c r="J776" s="273"/>
      <c r="K776" s="273"/>
      <c r="L776" s="273"/>
    </row>
    <row r="777" spans="2:12" ht="15.75" x14ac:dyDescent="0.25">
      <c r="B777" s="273" t="s">
        <v>555</v>
      </c>
      <c r="C777" s="273"/>
      <c r="D777" s="273"/>
      <c r="E777" s="273"/>
      <c r="F777" s="273"/>
      <c r="G777" s="273"/>
      <c r="H777" s="273"/>
      <c r="I777" s="273"/>
      <c r="J777" s="273"/>
      <c r="K777" s="273"/>
      <c r="L777" s="273"/>
    </row>
    <row r="778" spans="2:12" ht="18.75" x14ac:dyDescent="0.25">
      <c r="B778" s="274" t="s">
        <v>509</v>
      </c>
      <c r="C778" s="274"/>
      <c r="D778" s="274"/>
      <c r="E778" s="274"/>
      <c r="F778" s="274"/>
      <c r="G778" s="274"/>
      <c r="H778" s="274"/>
      <c r="I778" s="274"/>
      <c r="J778" s="274"/>
      <c r="K778" s="274"/>
      <c r="L778" s="274"/>
    </row>
    <row r="779" spans="2:12" ht="15.75" x14ac:dyDescent="0.25">
      <c r="B779" s="49"/>
      <c r="E779" s="79"/>
      <c r="F779" s="33"/>
    </row>
    <row r="780" spans="2:12" ht="34.5" customHeight="1" x14ac:dyDescent="0.25">
      <c r="B780" s="293" t="s">
        <v>552</v>
      </c>
      <c r="C780" s="293"/>
      <c r="D780" s="293"/>
      <c r="E780" s="293"/>
      <c r="F780" s="293"/>
      <c r="G780" s="293"/>
      <c r="H780" s="293"/>
      <c r="I780" s="293"/>
      <c r="J780" s="293"/>
      <c r="K780" s="293"/>
      <c r="L780" s="293"/>
    </row>
    <row r="781" spans="2:12" ht="15.75" x14ac:dyDescent="0.25">
      <c r="B781" s="210"/>
      <c r="C781" s="210"/>
      <c r="D781" s="210"/>
      <c r="E781" s="210"/>
      <c r="F781" s="210"/>
      <c r="G781" s="210"/>
      <c r="H781" s="210"/>
      <c r="I781" s="210"/>
      <c r="J781" s="210"/>
      <c r="K781" s="210"/>
      <c r="L781" s="210"/>
    </row>
    <row r="782" spans="2:12" ht="17.25" x14ac:dyDescent="0.3">
      <c r="B782" s="210"/>
      <c r="C782" s="210"/>
      <c r="D782" s="210"/>
      <c r="E782" s="213" t="s">
        <v>0</v>
      </c>
      <c r="F782" s="210"/>
      <c r="G782" s="211" t="s">
        <v>553</v>
      </c>
      <c r="H782" s="210"/>
      <c r="I782" s="210"/>
      <c r="J782" s="210"/>
      <c r="K782" s="210"/>
      <c r="L782" s="210"/>
    </row>
    <row r="783" spans="2:12" ht="39" x14ac:dyDescent="0.25">
      <c r="B783" s="49"/>
      <c r="E783" s="79"/>
      <c r="F783" s="212" t="s">
        <v>556</v>
      </c>
      <c r="G783" s="14"/>
    </row>
    <row r="784" spans="2:12" ht="15.75" x14ac:dyDescent="0.25">
      <c r="B784" s="49"/>
      <c r="E784" s="79"/>
      <c r="F784" s="249"/>
      <c r="G784" s="19"/>
    </row>
    <row r="791" spans="2:12" ht="15.75" x14ac:dyDescent="0.25">
      <c r="B791" s="171"/>
      <c r="C791" s="171"/>
      <c r="D791" s="171"/>
      <c r="E791" s="171"/>
      <c r="F791" s="171"/>
      <c r="G791" s="62"/>
      <c r="H791" s="62"/>
      <c r="I791" s="171"/>
      <c r="J791" s="171"/>
      <c r="K791" s="171"/>
      <c r="L791" s="171"/>
    </row>
    <row r="792" spans="2:12" ht="15.75" x14ac:dyDescent="0.25">
      <c r="B792" s="270" t="s">
        <v>342</v>
      </c>
      <c r="C792" s="270"/>
      <c r="D792" s="270"/>
      <c r="E792" s="270"/>
      <c r="F792" s="270"/>
      <c r="G792" s="270"/>
      <c r="H792" s="270"/>
      <c r="I792" s="270"/>
      <c r="J792" s="270"/>
      <c r="K792" s="270"/>
      <c r="L792" s="270"/>
    </row>
    <row r="793" spans="2:12" ht="15.75" x14ac:dyDescent="0.25">
      <c r="B793" s="270" t="s">
        <v>343</v>
      </c>
      <c r="C793" s="270"/>
      <c r="D793" s="270"/>
      <c r="E793" s="270"/>
      <c r="F793" s="270"/>
      <c r="G793" s="270"/>
      <c r="H793" s="270"/>
      <c r="I793" s="270"/>
      <c r="J793" s="270"/>
      <c r="K793" s="270"/>
      <c r="L793" s="270"/>
    </row>
    <row r="794" spans="2:12" ht="33" customHeight="1" x14ac:dyDescent="0.25">
      <c r="B794" s="279" t="s">
        <v>344</v>
      </c>
      <c r="C794" s="279"/>
      <c r="D794" s="279"/>
      <c r="E794" s="279"/>
      <c r="F794" s="279"/>
      <c r="G794" s="279"/>
      <c r="H794" s="279"/>
      <c r="I794" s="279"/>
      <c r="J794" s="279"/>
      <c r="K794" s="279"/>
      <c r="L794" s="279"/>
    </row>
    <row r="795" spans="2:12" ht="15.75" x14ac:dyDescent="0.25">
      <c r="B795" s="49"/>
    </row>
    <row r="796" spans="2:12" ht="18.75" x14ac:dyDescent="0.25">
      <c r="B796" s="270" t="s">
        <v>345</v>
      </c>
      <c r="C796" s="270"/>
      <c r="D796" s="270"/>
      <c r="E796" s="270"/>
      <c r="F796" s="270"/>
      <c r="G796" s="270"/>
      <c r="H796" s="270"/>
      <c r="I796" s="270"/>
      <c r="J796" s="270"/>
      <c r="K796" s="270"/>
      <c r="L796" s="270"/>
    </row>
    <row r="797" spans="2:12" ht="15.75" x14ac:dyDescent="0.25">
      <c r="B797" s="49"/>
    </row>
    <row r="798" spans="2:12" ht="18" x14ac:dyDescent="0.35">
      <c r="B798" s="49"/>
      <c r="F798" s="7" t="s">
        <v>88</v>
      </c>
      <c r="G798" s="2" t="s">
        <v>89</v>
      </c>
      <c r="H798" s="2" t="s">
        <v>90</v>
      </c>
    </row>
    <row r="799" spans="2:12" ht="15.75" x14ac:dyDescent="0.25">
      <c r="B799" s="49"/>
      <c r="F799" s="69">
        <f>G799+H799</f>
        <v>0</v>
      </c>
      <c r="G799" s="20">
        <f>K821</f>
        <v>0</v>
      </c>
      <c r="H799" s="20">
        <f>D834</f>
        <v>0</v>
      </c>
    </row>
    <row r="800" spans="2:12" ht="15.75" x14ac:dyDescent="0.25">
      <c r="B800" s="49"/>
    </row>
    <row r="801" spans="2:12" ht="15.75" x14ac:dyDescent="0.25">
      <c r="B801" s="49" t="s">
        <v>0</v>
      </c>
    </row>
    <row r="802" spans="2:12" ht="36.75" customHeight="1" x14ac:dyDescent="0.25">
      <c r="B802" s="279" t="s">
        <v>346</v>
      </c>
      <c r="C802" s="279"/>
      <c r="D802" s="279"/>
      <c r="E802" s="279"/>
      <c r="F802" s="279"/>
      <c r="G802" s="279"/>
      <c r="H802" s="279"/>
      <c r="I802" s="279"/>
      <c r="J802" s="279"/>
      <c r="K802" s="279"/>
      <c r="L802" s="279"/>
    </row>
    <row r="803" spans="2:12" ht="31.5" customHeight="1" x14ac:dyDescent="0.25">
      <c r="B803" s="279" t="s">
        <v>347</v>
      </c>
      <c r="C803" s="279"/>
      <c r="D803" s="279"/>
      <c r="E803" s="279"/>
      <c r="F803" s="279"/>
      <c r="G803" s="279"/>
      <c r="H803" s="279"/>
      <c r="I803" s="279"/>
      <c r="J803" s="279"/>
      <c r="K803" s="279"/>
      <c r="L803" s="279"/>
    </row>
    <row r="804" spans="2:12" ht="15" customHeight="1" x14ac:dyDescent="0.25">
      <c r="B804" s="271" t="s">
        <v>393</v>
      </c>
      <c r="C804" s="271"/>
      <c r="D804" s="271"/>
      <c r="E804" s="271"/>
      <c r="F804" s="271"/>
      <c r="G804" s="271"/>
      <c r="H804" s="271"/>
      <c r="I804" s="271"/>
      <c r="J804" s="271"/>
      <c r="K804" s="271"/>
      <c r="L804" s="271"/>
    </row>
    <row r="805" spans="2:12" ht="15.75" x14ac:dyDescent="0.25">
      <c r="B805" s="49"/>
    </row>
    <row r="806" spans="2:12" ht="18.75" x14ac:dyDescent="0.25">
      <c r="B806" s="270" t="s">
        <v>348</v>
      </c>
      <c r="C806" s="270"/>
      <c r="D806" s="270"/>
      <c r="E806" s="270"/>
      <c r="F806" s="270"/>
      <c r="G806" s="270"/>
      <c r="H806" s="270"/>
      <c r="I806" s="270"/>
      <c r="J806" s="270"/>
      <c r="K806" s="270"/>
      <c r="L806" s="270"/>
    </row>
    <row r="807" spans="2:12" ht="15.75" x14ac:dyDescent="0.25">
      <c r="B807" s="56"/>
      <c r="C807" s="56"/>
      <c r="D807" s="56"/>
      <c r="E807" s="56"/>
      <c r="F807" s="56"/>
      <c r="G807" s="56"/>
      <c r="H807" s="56"/>
      <c r="I807" s="56"/>
      <c r="J807" s="56"/>
      <c r="K807" s="56"/>
      <c r="L807" s="56"/>
    </row>
    <row r="808" spans="2:12" ht="36" x14ac:dyDescent="0.25">
      <c r="B808" s="56"/>
      <c r="C808" s="80" t="s">
        <v>0</v>
      </c>
      <c r="D808" s="85" t="s">
        <v>397</v>
      </c>
      <c r="E808" s="91" t="s">
        <v>461</v>
      </c>
      <c r="F808" s="73" t="s">
        <v>388</v>
      </c>
      <c r="G808" s="81" t="s">
        <v>27</v>
      </c>
      <c r="H808" s="82" t="s">
        <v>91</v>
      </c>
      <c r="I808" s="82" t="s">
        <v>92</v>
      </c>
      <c r="J808" s="83" t="s">
        <v>82</v>
      </c>
      <c r="K808" s="100" t="s">
        <v>427</v>
      </c>
    </row>
    <row r="809" spans="2:12" ht="15.75" x14ac:dyDescent="0.25">
      <c r="B809" s="56"/>
      <c r="C809" s="28"/>
      <c r="D809" s="88"/>
      <c r="E809" s="88"/>
      <c r="F809" s="2"/>
      <c r="G809" s="2">
        <v>1E-3</v>
      </c>
      <c r="H809" s="88"/>
      <c r="I809" s="2">
        <v>3</v>
      </c>
      <c r="J809" s="2">
        <v>365</v>
      </c>
      <c r="K809" s="20">
        <f>F809*G809*H809*I809*J809</f>
        <v>0</v>
      </c>
      <c r="L809" s="19"/>
    </row>
    <row r="810" spans="2:12" ht="15.75" x14ac:dyDescent="0.25">
      <c r="B810" s="56"/>
      <c r="C810" s="19"/>
      <c r="D810" s="88"/>
      <c r="E810" s="88"/>
      <c r="F810" s="2"/>
      <c r="G810" s="2">
        <v>1E-3</v>
      </c>
      <c r="H810" s="88"/>
      <c r="I810" s="2">
        <v>3</v>
      </c>
      <c r="J810" s="2">
        <v>365</v>
      </c>
      <c r="K810" s="20">
        <f t="shared" ref="K810:K820" si="31">F810*G810*H810*I810*J810</f>
        <v>0</v>
      </c>
      <c r="L810" s="19"/>
    </row>
    <row r="811" spans="2:12" ht="15.75" x14ac:dyDescent="0.25">
      <c r="B811" s="56"/>
      <c r="C811" s="19"/>
      <c r="D811" s="88"/>
      <c r="E811" s="88"/>
      <c r="F811" s="2"/>
      <c r="G811" s="2">
        <v>1E-3</v>
      </c>
      <c r="H811" s="88"/>
      <c r="I811" s="2">
        <v>3</v>
      </c>
      <c r="J811" s="2">
        <v>365</v>
      </c>
      <c r="K811" s="20">
        <f t="shared" si="31"/>
        <v>0</v>
      </c>
      <c r="L811" s="19"/>
    </row>
    <row r="812" spans="2:12" ht="15.75" x14ac:dyDescent="0.25">
      <c r="B812" s="56"/>
      <c r="C812" s="27"/>
      <c r="D812" s="88"/>
      <c r="E812" s="88"/>
      <c r="F812" s="2"/>
      <c r="G812" s="2">
        <v>1E-3</v>
      </c>
      <c r="H812" s="88"/>
      <c r="I812" s="2">
        <v>3</v>
      </c>
      <c r="J812" s="2">
        <v>365</v>
      </c>
      <c r="K812" s="20">
        <f t="shared" si="31"/>
        <v>0</v>
      </c>
      <c r="L812" s="19"/>
    </row>
    <row r="813" spans="2:12" ht="15.75" x14ac:dyDescent="0.25">
      <c r="B813" s="56"/>
      <c r="C813" s="19"/>
      <c r="D813" s="89"/>
      <c r="E813" s="89"/>
      <c r="F813" s="2"/>
      <c r="G813" s="2">
        <v>1E-3</v>
      </c>
      <c r="H813" s="89"/>
      <c r="I813" s="2">
        <v>3</v>
      </c>
      <c r="J813" s="2">
        <v>365</v>
      </c>
      <c r="K813" s="20">
        <f t="shared" si="31"/>
        <v>0</v>
      </c>
      <c r="L813" s="23"/>
    </row>
    <row r="814" spans="2:12" ht="15.75" x14ac:dyDescent="0.25">
      <c r="B814" s="56"/>
      <c r="C814" s="19"/>
      <c r="D814" s="89"/>
      <c r="E814" s="89"/>
      <c r="F814" s="2"/>
      <c r="G814" s="2">
        <v>1E-3</v>
      </c>
      <c r="H814" s="89"/>
      <c r="I814" s="2">
        <v>3</v>
      </c>
      <c r="J814" s="2">
        <v>365</v>
      </c>
      <c r="K814" s="20">
        <f t="shared" si="31"/>
        <v>0</v>
      </c>
      <c r="L814" s="23"/>
    </row>
    <row r="815" spans="2:12" ht="15.75" x14ac:dyDescent="0.25">
      <c r="B815" s="56"/>
      <c r="C815" s="19"/>
      <c r="D815" s="89"/>
      <c r="E815" s="89"/>
      <c r="F815" s="2"/>
      <c r="G815" s="2">
        <v>1E-3</v>
      </c>
      <c r="H815" s="89"/>
      <c r="I815" s="2">
        <v>3</v>
      </c>
      <c r="J815" s="2">
        <v>365</v>
      </c>
      <c r="K815" s="20">
        <f t="shared" si="31"/>
        <v>0</v>
      </c>
      <c r="L815" s="23"/>
    </row>
    <row r="816" spans="2:12" ht="15.75" x14ac:dyDescent="0.25">
      <c r="B816" s="56"/>
      <c r="C816" s="19"/>
      <c r="D816" s="89"/>
      <c r="E816" s="89"/>
      <c r="F816" s="2"/>
      <c r="G816" s="2">
        <v>1E-3</v>
      </c>
      <c r="H816" s="89"/>
      <c r="I816" s="2">
        <v>3</v>
      </c>
      <c r="J816" s="2">
        <v>365</v>
      </c>
      <c r="K816" s="20">
        <f t="shared" si="31"/>
        <v>0</v>
      </c>
      <c r="L816" s="23"/>
    </row>
    <row r="817" spans="2:12" ht="15.75" x14ac:dyDescent="0.25">
      <c r="B817" s="56"/>
      <c r="C817" s="19"/>
      <c r="D817" s="89"/>
      <c r="E817" s="89"/>
      <c r="F817" s="2"/>
      <c r="G817" s="2">
        <v>1E-3</v>
      </c>
      <c r="H817" s="89"/>
      <c r="I817" s="2">
        <v>3</v>
      </c>
      <c r="J817" s="2">
        <v>365</v>
      </c>
      <c r="K817" s="20">
        <f t="shared" si="31"/>
        <v>0</v>
      </c>
      <c r="L817" s="23"/>
    </row>
    <row r="818" spans="2:12" ht="15.75" x14ac:dyDescent="0.25">
      <c r="B818" s="56"/>
      <c r="C818" s="19"/>
      <c r="D818" s="89"/>
      <c r="E818" s="89"/>
      <c r="F818" s="2"/>
      <c r="G818" s="2">
        <v>1E-3</v>
      </c>
      <c r="H818" s="89"/>
      <c r="I818" s="2">
        <v>3</v>
      </c>
      <c r="J818" s="2">
        <v>365</v>
      </c>
      <c r="K818" s="20">
        <f t="shared" si="31"/>
        <v>0</v>
      </c>
      <c r="L818" s="23"/>
    </row>
    <row r="819" spans="2:12" ht="15.75" x14ac:dyDescent="0.25">
      <c r="B819" s="56"/>
      <c r="C819" s="19"/>
      <c r="D819" s="89"/>
      <c r="E819" s="89"/>
      <c r="F819" s="2"/>
      <c r="G819" s="2">
        <v>1E-3</v>
      </c>
      <c r="H819" s="89"/>
      <c r="I819" s="2">
        <v>3</v>
      </c>
      <c r="J819" s="2">
        <v>365</v>
      </c>
      <c r="K819" s="20">
        <f t="shared" si="31"/>
        <v>0</v>
      </c>
      <c r="L819" s="23"/>
    </row>
    <row r="820" spans="2:12" ht="15.75" x14ac:dyDescent="0.25">
      <c r="B820" s="56"/>
      <c r="C820" s="19"/>
      <c r="D820" s="89"/>
      <c r="E820" s="89"/>
      <c r="F820" s="2"/>
      <c r="G820" s="2">
        <v>1E-3</v>
      </c>
      <c r="H820" s="89"/>
      <c r="I820" s="2">
        <v>3</v>
      </c>
      <c r="J820" s="2">
        <v>365</v>
      </c>
      <c r="K820" s="20">
        <f t="shared" si="31"/>
        <v>0</v>
      </c>
      <c r="L820" s="23"/>
    </row>
    <row r="821" spans="2:12" ht="15.75" x14ac:dyDescent="0.25">
      <c r="B821" s="49"/>
      <c r="J821" s="42" t="s">
        <v>101</v>
      </c>
      <c r="K821" s="98">
        <f>SUM(K809:K820)</f>
        <v>0</v>
      </c>
    </row>
    <row r="822" spans="2:12" ht="15.75" x14ac:dyDescent="0.25">
      <c r="B822" s="49" t="s">
        <v>0</v>
      </c>
    </row>
    <row r="823" spans="2:12" ht="15.75" x14ac:dyDescent="0.25">
      <c r="B823" s="279" t="s">
        <v>349</v>
      </c>
      <c r="C823" s="279"/>
      <c r="D823" s="279"/>
      <c r="E823" s="279"/>
      <c r="F823" s="279"/>
      <c r="G823" s="279"/>
      <c r="H823" s="279"/>
      <c r="I823" s="279"/>
      <c r="J823" s="279"/>
      <c r="K823" s="279"/>
      <c r="L823" s="279"/>
    </row>
    <row r="824" spans="2:12" ht="20.25" customHeight="1" x14ac:dyDescent="0.25">
      <c r="B824" s="279" t="s">
        <v>350</v>
      </c>
      <c r="C824" s="279"/>
      <c r="D824" s="279"/>
      <c r="E824" s="279"/>
      <c r="F824" s="279"/>
      <c r="G824" s="279"/>
      <c r="H824" s="279"/>
      <c r="I824" s="279"/>
      <c r="J824" s="279"/>
      <c r="K824" s="279"/>
      <c r="L824" s="279"/>
    </row>
    <row r="825" spans="2:12" ht="15.75" x14ac:dyDescent="0.25">
      <c r="B825" s="273" t="s">
        <v>351</v>
      </c>
      <c r="C825" s="273"/>
      <c r="D825" s="273"/>
      <c r="E825" s="273"/>
      <c r="F825" s="273"/>
      <c r="G825" s="273"/>
      <c r="H825" s="273"/>
      <c r="I825" s="273"/>
      <c r="J825" s="273"/>
      <c r="K825" s="273"/>
      <c r="L825" s="273"/>
    </row>
    <row r="826" spans="2:12" ht="15.75" x14ac:dyDescent="0.25">
      <c r="B826" s="48" t="s">
        <v>193</v>
      </c>
    </row>
    <row r="827" spans="2:12" ht="32.25" customHeight="1" x14ac:dyDescent="0.25">
      <c r="B827" s="279" t="s">
        <v>557</v>
      </c>
      <c r="C827" s="279"/>
      <c r="D827" s="279"/>
      <c r="E827" s="279"/>
      <c r="F827" s="279"/>
      <c r="G827" s="279"/>
      <c r="H827" s="279"/>
      <c r="I827" s="279"/>
      <c r="J827" s="279"/>
      <c r="K827" s="279"/>
      <c r="L827" s="279"/>
    </row>
    <row r="828" spans="2:12" ht="33.75" customHeight="1" x14ac:dyDescent="0.25">
      <c r="B828" s="279" t="s">
        <v>352</v>
      </c>
      <c r="C828" s="279"/>
      <c r="D828" s="279"/>
      <c r="E828" s="279"/>
      <c r="F828" s="279"/>
      <c r="G828" s="279"/>
      <c r="H828" s="279"/>
      <c r="I828" s="279"/>
      <c r="J828" s="279"/>
      <c r="K828" s="279"/>
      <c r="L828" s="279"/>
    </row>
    <row r="829" spans="2:12" ht="36" customHeight="1" x14ac:dyDescent="0.25">
      <c r="B829" s="279" t="s">
        <v>353</v>
      </c>
      <c r="C829" s="279"/>
      <c r="D829" s="279"/>
      <c r="E829" s="279"/>
      <c r="F829" s="279"/>
      <c r="G829" s="279"/>
      <c r="H829" s="279"/>
      <c r="I829" s="279"/>
      <c r="J829" s="279"/>
      <c r="K829" s="279"/>
      <c r="L829" s="279"/>
    </row>
    <row r="830" spans="2:12" ht="15.75" x14ac:dyDescent="0.25">
      <c r="B830" s="49"/>
    </row>
    <row r="831" spans="2:12" ht="18.75" x14ac:dyDescent="0.25">
      <c r="B831" s="270" t="s">
        <v>354</v>
      </c>
      <c r="C831" s="270"/>
      <c r="D831" s="270"/>
      <c r="E831" s="270"/>
      <c r="F831" s="270"/>
      <c r="G831" s="270"/>
      <c r="H831" s="270"/>
      <c r="I831" s="270"/>
      <c r="J831" s="270"/>
      <c r="K831" s="270"/>
      <c r="L831" s="270"/>
    </row>
    <row r="832" spans="2:12" ht="15.75" x14ac:dyDescent="0.25">
      <c r="B832" s="56"/>
      <c r="C832" s="56"/>
      <c r="D832" s="56"/>
      <c r="E832" s="56"/>
      <c r="F832" s="56"/>
      <c r="G832" s="56"/>
      <c r="H832" s="56"/>
      <c r="I832" s="56"/>
      <c r="J832" s="56"/>
      <c r="K832" s="56"/>
      <c r="L832" s="56"/>
    </row>
    <row r="833" spans="1:12" ht="18" x14ac:dyDescent="0.35">
      <c r="B833" s="56"/>
      <c r="C833" s="56"/>
      <c r="D833" s="42" t="s">
        <v>428</v>
      </c>
      <c r="E833" s="2" t="s">
        <v>93</v>
      </c>
      <c r="F833" s="2" t="s">
        <v>61</v>
      </c>
      <c r="G833" s="2" t="s">
        <v>94</v>
      </c>
      <c r="H833" s="2" t="s">
        <v>95</v>
      </c>
      <c r="I833" s="56"/>
      <c r="J833" s="56"/>
      <c r="K833" s="56"/>
      <c r="L833" s="56"/>
    </row>
    <row r="834" spans="1:12" ht="15.75" x14ac:dyDescent="0.25">
      <c r="B834" s="56"/>
      <c r="C834" s="56"/>
      <c r="D834" s="69">
        <f>E834+F834+G834+H834</f>
        <v>0</v>
      </c>
      <c r="E834" s="20">
        <f>L870+L902</f>
        <v>0</v>
      </c>
      <c r="F834" s="20">
        <f>I946</f>
        <v>0</v>
      </c>
      <c r="G834" s="20">
        <f>D956</f>
        <v>0</v>
      </c>
      <c r="H834" s="20">
        <f>K1066</f>
        <v>0</v>
      </c>
      <c r="I834" s="56"/>
      <c r="J834" s="56"/>
      <c r="K834" s="56"/>
      <c r="L834" s="56"/>
    </row>
    <row r="835" spans="1:12" ht="15.75" x14ac:dyDescent="0.25">
      <c r="B835" s="49"/>
    </row>
    <row r="836" spans="1:12" ht="15.75" x14ac:dyDescent="0.25">
      <c r="B836" s="49" t="s">
        <v>0</v>
      </c>
    </row>
    <row r="837" spans="1:12" ht="30.75" customHeight="1" x14ac:dyDescent="0.25">
      <c r="B837" s="271" t="s">
        <v>355</v>
      </c>
      <c r="C837" s="271"/>
      <c r="D837" s="271"/>
      <c r="E837" s="271"/>
      <c r="F837" s="271"/>
      <c r="G837" s="271"/>
      <c r="H837" s="271"/>
      <c r="I837" s="271"/>
      <c r="J837" s="271"/>
      <c r="K837" s="271"/>
      <c r="L837" s="271"/>
    </row>
    <row r="838" spans="1:12" ht="15.75" x14ac:dyDescent="0.25">
      <c r="B838" s="49"/>
    </row>
    <row r="839" spans="1:12" ht="18.75" customHeight="1" x14ac:dyDescent="0.25"/>
    <row r="840" spans="1:12" ht="15.75" x14ac:dyDescent="0.25">
      <c r="B840" s="49"/>
    </row>
    <row r="841" spans="1:12" ht="15.75" x14ac:dyDescent="0.25">
      <c r="B841" s="49"/>
      <c r="C841" s="9" t="s">
        <v>395</v>
      </c>
      <c r="D841" s="9"/>
    </row>
    <row r="842" spans="1:12" x14ac:dyDescent="0.25">
      <c r="C842" s="19"/>
      <c r="D842" s="34"/>
      <c r="E842" s="34"/>
      <c r="F842" s="34"/>
      <c r="G842" s="34"/>
      <c r="H842" s="34"/>
      <c r="I842" s="34"/>
      <c r="J842" s="1"/>
      <c r="L842" s="19"/>
    </row>
    <row r="843" spans="1:12" ht="51" customHeight="1" x14ac:dyDescent="0.25">
      <c r="A843" s="217"/>
      <c r="B843" s="218" t="s">
        <v>474</v>
      </c>
      <c r="C843" s="218" t="s">
        <v>473</v>
      </c>
      <c r="D843" s="86" t="s">
        <v>27</v>
      </c>
      <c r="E843" s="87" t="s">
        <v>96</v>
      </c>
      <c r="F843" s="14" t="s">
        <v>97</v>
      </c>
      <c r="G843" s="14" t="s">
        <v>19</v>
      </c>
      <c r="H843" s="86" t="s">
        <v>27</v>
      </c>
      <c r="I843" s="86" t="s">
        <v>27</v>
      </c>
      <c r="J843" s="14" t="s">
        <v>98</v>
      </c>
      <c r="K843" s="14" t="s">
        <v>398</v>
      </c>
      <c r="L843" s="214"/>
    </row>
    <row r="844" spans="1:12" x14ac:dyDescent="0.25">
      <c r="A844" s="19"/>
      <c r="B844" s="2"/>
      <c r="C844" s="157">
        <v>32</v>
      </c>
      <c r="D844" s="157">
        <v>3600</v>
      </c>
      <c r="E844" s="157">
        <v>0.6</v>
      </c>
      <c r="F844" s="157"/>
      <c r="G844" s="158"/>
      <c r="H844" s="157">
        <v>2</v>
      </c>
      <c r="I844" s="157">
        <v>9.81</v>
      </c>
      <c r="J844" s="158"/>
      <c r="K844" s="110">
        <f>D844*E844*F844*G844*(H844*I844*J844)^0.5</f>
        <v>0</v>
      </c>
      <c r="L844" s="215"/>
    </row>
    <row r="845" spans="1:12" x14ac:dyDescent="0.25">
      <c r="A845" s="19"/>
      <c r="B845" s="2"/>
      <c r="C845" s="157">
        <v>40</v>
      </c>
      <c r="D845" s="157">
        <v>3600</v>
      </c>
      <c r="E845" s="157">
        <v>0.6</v>
      </c>
      <c r="F845" s="157"/>
      <c r="G845" s="159"/>
      <c r="H845" s="157">
        <v>2</v>
      </c>
      <c r="I845" s="157">
        <v>9.81</v>
      </c>
      <c r="J845" s="159"/>
      <c r="K845" s="110">
        <f t="shared" ref="K845:K869" si="32">D845*E845*F845*G845*(H845*I845*J845)^0.5</f>
        <v>0</v>
      </c>
      <c r="L845" s="215"/>
    </row>
    <row r="846" spans="1:12" x14ac:dyDescent="0.25">
      <c r="A846" s="19"/>
      <c r="B846" s="2"/>
      <c r="C846" s="157">
        <v>50</v>
      </c>
      <c r="D846" s="157">
        <v>3600</v>
      </c>
      <c r="E846" s="157">
        <v>0.6</v>
      </c>
      <c r="F846" s="157"/>
      <c r="G846" s="160"/>
      <c r="H846" s="157">
        <v>2</v>
      </c>
      <c r="I846" s="157">
        <v>9.81</v>
      </c>
      <c r="J846" s="160"/>
      <c r="K846" s="110">
        <f t="shared" si="32"/>
        <v>0</v>
      </c>
      <c r="L846" s="215"/>
    </row>
    <row r="847" spans="1:12" x14ac:dyDescent="0.25">
      <c r="A847" s="19"/>
      <c r="B847" s="2"/>
      <c r="C847" s="157">
        <v>63</v>
      </c>
      <c r="D847" s="157">
        <v>3600</v>
      </c>
      <c r="E847" s="157">
        <v>0.6</v>
      </c>
      <c r="F847" s="157"/>
      <c r="G847" s="158"/>
      <c r="H847" s="157">
        <v>2</v>
      </c>
      <c r="I847" s="157">
        <v>9.81</v>
      </c>
      <c r="J847" s="158"/>
      <c r="K847" s="110">
        <f t="shared" si="32"/>
        <v>0</v>
      </c>
      <c r="L847" s="215"/>
    </row>
    <row r="848" spans="1:12" x14ac:dyDescent="0.25">
      <c r="A848" s="19"/>
      <c r="B848" s="2"/>
      <c r="C848" s="157">
        <v>75</v>
      </c>
      <c r="D848" s="157">
        <v>3600</v>
      </c>
      <c r="E848" s="157">
        <v>0.6</v>
      </c>
      <c r="F848" s="157"/>
      <c r="G848" s="158"/>
      <c r="H848" s="157">
        <v>2</v>
      </c>
      <c r="I848" s="157">
        <v>9.81</v>
      </c>
      <c r="J848" s="158"/>
      <c r="K848" s="110">
        <f t="shared" si="32"/>
        <v>0</v>
      </c>
      <c r="L848" s="215"/>
    </row>
    <row r="849" spans="1:12" x14ac:dyDescent="0.25">
      <c r="A849" s="19"/>
      <c r="B849" s="2"/>
      <c r="C849" s="157">
        <v>90</v>
      </c>
      <c r="D849" s="157">
        <v>3600</v>
      </c>
      <c r="E849" s="157">
        <v>0.6</v>
      </c>
      <c r="F849" s="157"/>
      <c r="G849" s="158"/>
      <c r="H849" s="157">
        <v>2</v>
      </c>
      <c r="I849" s="157">
        <v>9.81</v>
      </c>
      <c r="J849" s="158"/>
      <c r="K849" s="110">
        <f t="shared" si="32"/>
        <v>0</v>
      </c>
      <c r="L849" s="215"/>
    </row>
    <row r="850" spans="1:12" x14ac:dyDescent="0.25">
      <c r="A850" s="19"/>
      <c r="B850" s="2"/>
      <c r="C850" s="157">
        <v>100</v>
      </c>
      <c r="D850" s="157">
        <v>3600</v>
      </c>
      <c r="E850" s="157">
        <v>0.6</v>
      </c>
      <c r="F850" s="157"/>
      <c r="G850" s="160"/>
      <c r="H850" s="157">
        <v>2</v>
      </c>
      <c r="I850" s="157">
        <v>9.81</v>
      </c>
      <c r="J850" s="160"/>
      <c r="K850" s="110">
        <f t="shared" si="32"/>
        <v>0</v>
      </c>
      <c r="L850" s="215"/>
    </row>
    <row r="851" spans="1:12" x14ac:dyDescent="0.25">
      <c r="A851" s="19"/>
      <c r="B851" s="2"/>
      <c r="C851" s="157">
        <v>125</v>
      </c>
      <c r="D851" s="157">
        <v>3600</v>
      </c>
      <c r="E851" s="157">
        <v>0.6</v>
      </c>
      <c r="F851" s="157"/>
      <c r="G851" s="160"/>
      <c r="H851" s="157">
        <v>2</v>
      </c>
      <c r="I851" s="157">
        <v>9.81</v>
      </c>
      <c r="J851" s="160"/>
      <c r="K851" s="110">
        <f t="shared" si="32"/>
        <v>0</v>
      </c>
      <c r="L851" s="215"/>
    </row>
    <row r="852" spans="1:12" x14ac:dyDescent="0.25">
      <c r="A852" s="19"/>
      <c r="B852" s="2"/>
      <c r="C852" s="157">
        <v>150</v>
      </c>
      <c r="D852" s="157">
        <v>3600</v>
      </c>
      <c r="E852" s="157">
        <v>0.6</v>
      </c>
      <c r="F852" s="157"/>
      <c r="G852" s="161"/>
      <c r="H852" s="157">
        <v>2</v>
      </c>
      <c r="I852" s="157">
        <v>9.81</v>
      </c>
      <c r="J852" s="161"/>
      <c r="K852" s="110">
        <f t="shared" si="32"/>
        <v>0</v>
      </c>
      <c r="L852" s="215"/>
    </row>
    <row r="853" spans="1:12" x14ac:dyDescent="0.25">
      <c r="A853" s="19"/>
      <c r="B853" s="2"/>
      <c r="C853" s="157">
        <v>160</v>
      </c>
      <c r="D853" s="157">
        <v>3600</v>
      </c>
      <c r="E853" s="157">
        <v>0.6</v>
      </c>
      <c r="F853" s="157"/>
      <c r="G853" s="158"/>
      <c r="H853" s="157">
        <v>2</v>
      </c>
      <c r="I853" s="157">
        <v>9.81</v>
      </c>
      <c r="J853" s="158"/>
      <c r="K853" s="110">
        <f t="shared" si="32"/>
        <v>0</v>
      </c>
      <c r="L853" s="215"/>
    </row>
    <row r="854" spans="1:12" x14ac:dyDescent="0.25">
      <c r="A854" s="19"/>
      <c r="B854" s="2"/>
      <c r="C854" s="157">
        <v>180</v>
      </c>
      <c r="D854" s="157">
        <v>3600</v>
      </c>
      <c r="E854" s="157">
        <v>0.6</v>
      </c>
      <c r="F854" s="157"/>
      <c r="G854" s="158"/>
      <c r="H854" s="157">
        <v>2</v>
      </c>
      <c r="I854" s="157">
        <v>9.81</v>
      </c>
      <c r="J854" s="158"/>
      <c r="K854" s="110">
        <f t="shared" si="32"/>
        <v>0</v>
      </c>
      <c r="L854" s="215"/>
    </row>
    <row r="855" spans="1:12" x14ac:dyDescent="0.25">
      <c r="A855" s="19"/>
      <c r="B855" s="2"/>
      <c r="C855" s="157">
        <v>200</v>
      </c>
      <c r="D855" s="157">
        <v>3600</v>
      </c>
      <c r="E855" s="157">
        <v>0.6</v>
      </c>
      <c r="F855" s="157"/>
      <c r="G855" s="158"/>
      <c r="H855" s="157">
        <v>2</v>
      </c>
      <c r="I855" s="157">
        <v>9.81</v>
      </c>
      <c r="J855" s="158"/>
      <c r="K855" s="110">
        <f t="shared" si="32"/>
        <v>0</v>
      </c>
      <c r="L855" s="215"/>
    </row>
    <row r="856" spans="1:12" x14ac:dyDescent="0.25">
      <c r="A856" s="19"/>
      <c r="B856" s="2"/>
      <c r="C856" s="157">
        <v>225</v>
      </c>
      <c r="D856" s="157">
        <v>3600</v>
      </c>
      <c r="E856" s="157">
        <v>0.6</v>
      </c>
      <c r="F856" s="157"/>
      <c r="G856" s="158"/>
      <c r="H856" s="157">
        <v>2</v>
      </c>
      <c r="I856" s="157">
        <v>9.81</v>
      </c>
      <c r="J856" s="158"/>
      <c r="K856" s="110">
        <f t="shared" si="32"/>
        <v>0</v>
      </c>
      <c r="L856" s="215"/>
    </row>
    <row r="857" spans="1:12" x14ac:dyDescent="0.25">
      <c r="A857" s="19"/>
      <c r="B857" s="2"/>
      <c r="C857" s="157">
        <v>250</v>
      </c>
      <c r="D857" s="157">
        <v>3600</v>
      </c>
      <c r="E857" s="157">
        <v>0.6</v>
      </c>
      <c r="F857" s="157"/>
      <c r="G857" s="158"/>
      <c r="H857" s="157">
        <v>2</v>
      </c>
      <c r="I857" s="157">
        <v>9.81</v>
      </c>
      <c r="J857" s="158"/>
      <c r="K857" s="110">
        <f t="shared" si="32"/>
        <v>0</v>
      </c>
      <c r="L857" s="215"/>
    </row>
    <row r="858" spans="1:12" x14ac:dyDescent="0.25">
      <c r="A858" s="19"/>
      <c r="B858" s="2"/>
      <c r="C858" s="157">
        <v>300</v>
      </c>
      <c r="D858" s="157">
        <v>3600</v>
      </c>
      <c r="E858" s="157">
        <v>0.6</v>
      </c>
      <c r="F858" s="157"/>
      <c r="G858" s="158"/>
      <c r="H858" s="157">
        <v>2</v>
      </c>
      <c r="I858" s="157">
        <v>9.81</v>
      </c>
      <c r="J858" s="158"/>
      <c r="K858" s="110">
        <f t="shared" si="32"/>
        <v>0</v>
      </c>
      <c r="L858" s="215"/>
    </row>
    <row r="859" spans="1:12" x14ac:dyDescent="0.25">
      <c r="A859" s="19"/>
      <c r="B859" s="2"/>
      <c r="C859" s="157">
        <v>350</v>
      </c>
      <c r="D859" s="157">
        <v>3600</v>
      </c>
      <c r="E859" s="157">
        <v>0.6</v>
      </c>
      <c r="F859" s="157"/>
      <c r="G859" s="158"/>
      <c r="H859" s="157">
        <v>2</v>
      </c>
      <c r="I859" s="157">
        <v>9.81</v>
      </c>
      <c r="J859" s="158"/>
      <c r="K859" s="110">
        <f t="shared" si="32"/>
        <v>0</v>
      </c>
      <c r="L859" s="215"/>
    </row>
    <row r="860" spans="1:12" x14ac:dyDescent="0.25">
      <c r="A860" s="19"/>
      <c r="B860" s="2"/>
      <c r="C860" s="157">
        <v>400</v>
      </c>
      <c r="D860" s="157">
        <v>3600</v>
      </c>
      <c r="E860" s="157">
        <v>0.6</v>
      </c>
      <c r="F860" s="157"/>
      <c r="G860" s="158"/>
      <c r="H860" s="157">
        <v>2</v>
      </c>
      <c r="I860" s="157">
        <v>9.81</v>
      </c>
      <c r="J860" s="158"/>
      <c r="K860" s="110">
        <f t="shared" si="32"/>
        <v>0</v>
      </c>
      <c r="L860" s="215"/>
    </row>
    <row r="861" spans="1:12" x14ac:dyDescent="0.25">
      <c r="A861" s="19"/>
      <c r="B861" s="2"/>
      <c r="C861" s="157">
        <v>450</v>
      </c>
      <c r="D861" s="157">
        <v>3600</v>
      </c>
      <c r="E861" s="157">
        <v>0.6</v>
      </c>
      <c r="F861" s="157"/>
      <c r="G861" s="158"/>
      <c r="H861" s="157">
        <v>2</v>
      </c>
      <c r="I861" s="157">
        <v>9.81</v>
      </c>
      <c r="J861" s="158"/>
      <c r="K861" s="110">
        <f t="shared" si="32"/>
        <v>0</v>
      </c>
      <c r="L861" s="215"/>
    </row>
    <row r="862" spans="1:12" x14ac:dyDescent="0.25">
      <c r="A862" s="19"/>
      <c r="B862" s="2"/>
      <c r="C862" s="157">
        <v>500</v>
      </c>
      <c r="D862" s="157">
        <v>3600</v>
      </c>
      <c r="E862" s="157">
        <v>0.6</v>
      </c>
      <c r="F862" s="157"/>
      <c r="G862" s="158"/>
      <c r="H862" s="157">
        <v>2</v>
      </c>
      <c r="I862" s="157">
        <v>9.81</v>
      </c>
      <c r="J862" s="158"/>
      <c r="K862" s="110">
        <f t="shared" si="32"/>
        <v>0</v>
      </c>
      <c r="L862" s="215"/>
    </row>
    <row r="863" spans="1:12" x14ac:dyDescent="0.25">
      <c r="A863" s="19"/>
      <c r="B863" s="2"/>
      <c r="C863" s="157">
        <v>600</v>
      </c>
      <c r="D863" s="157">
        <v>3600</v>
      </c>
      <c r="E863" s="157">
        <v>0.6</v>
      </c>
      <c r="F863" s="157"/>
      <c r="G863" s="158"/>
      <c r="H863" s="157">
        <v>2</v>
      </c>
      <c r="I863" s="157">
        <v>9.81</v>
      </c>
      <c r="J863" s="158"/>
      <c r="K863" s="110">
        <f t="shared" si="32"/>
        <v>0</v>
      </c>
      <c r="L863" s="215"/>
    </row>
    <row r="864" spans="1:12" x14ac:dyDescent="0.25">
      <c r="A864" s="19"/>
      <c r="B864" s="2"/>
      <c r="C864" s="157">
        <v>700</v>
      </c>
      <c r="D864" s="157">
        <v>3600</v>
      </c>
      <c r="E864" s="157">
        <v>0.6</v>
      </c>
      <c r="F864" s="157"/>
      <c r="G864" s="158"/>
      <c r="H864" s="157">
        <v>2</v>
      </c>
      <c r="I864" s="157">
        <v>9.81</v>
      </c>
      <c r="J864" s="158"/>
      <c r="K864" s="110">
        <f t="shared" si="32"/>
        <v>0</v>
      </c>
      <c r="L864" s="215"/>
    </row>
    <row r="865" spans="1:12" x14ac:dyDescent="0.25">
      <c r="A865" s="19"/>
      <c r="B865" s="2"/>
      <c r="C865" s="157">
        <v>800</v>
      </c>
      <c r="D865" s="157">
        <v>3600</v>
      </c>
      <c r="E865" s="157">
        <v>0.6</v>
      </c>
      <c r="F865" s="157"/>
      <c r="G865" s="158"/>
      <c r="H865" s="157">
        <v>2</v>
      </c>
      <c r="I865" s="157">
        <v>9.81</v>
      </c>
      <c r="J865" s="158"/>
      <c r="K865" s="110">
        <f t="shared" si="32"/>
        <v>0</v>
      </c>
      <c r="L865" s="215"/>
    </row>
    <row r="866" spans="1:12" x14ac:dyDescent="0.25">
      <c r="A866" s="19"/>
      <c r="B866" s="2"/>
      <c r="C866" s="157">
        <v>900</v>
      </c>
      <c r="D866" s="157">
        <v>3600</v>
      </c>
      <c r="E866" s="157">
        <v>0.6</v>
      </c>
      <c r="F866" s="157"/>
      <c r="G866" s="158"/>
      <c r="H866" s="157">
        <v>2</v>
      </c>
      <c r="I866" s="157">
        <v>9.81</v>
      </c>
      <c r="J866" s="158"/>
      <c r="K866" s="110">
        <f t="shared" si="32"/>
        <v>0</v>
      </c>
      <c r="L866" s="215"/>
    </row>
    <row r="867" spans="1:12" x14ac:dyDescent="0.25">
      <c r="A867" s="19"/>
      <c r="B867" s="2"/>
      <c r="C867" s="157">
        <v>1000</v>
      </c>
      <c r="D867" s="157">
        <v>3600</v>
      </c>
      <c r="E867" s="157">
        <v>0.6</v>
      </c>
      <c r="F867" s="157"/>
      <c r="G867" s="158"/>
      <c r="H867" s="157">
        <v>2</v>
      </c>
      <c r="I867" s="157">
        <v>9.81</v>
      </c>
      <c r="J867" s="158"/>
      <c r="K867" s="110">
        <f t="shared" si="32"/>
        <v>0</v>
      </c>
      <c r="L867" s="215"/>
    </row>
    <row r="868" spans="1:12" x14ac:dyDescent="0.25">
      <c r="A868" s="19"/>
      <c r="B868" s="2"/>
      <c r="C868" s="157">
        <v>1100</v>
      </c>
      <c r="D868" s="157">
        <v>3600</v>
      </c>
      <c r="E868" s="157">
        <v>0.6</v>
      </c>
      <c r="F868" s="157"/>
      <c r="G868" s="158"/>
      <c r="H868" s="157">
        <v>2</v>
      </c>
      <c r="I868" s="157">
        <v>9.81</v>
      </c>
      <c r="J868" s="158"/>
      <c r="K868" s="110">
        <f t="shared" si="32"/>
        <v>0</v>
      </c>
      <c r="L868" s="215"/>
    </row>
    <row r="869" spans="1:12" x14ac:dyDescent="0.25">
      <c r="A869" s="19"/>
      <c r="B869" s="2"/>
      <c r="C869" s="157">
        <v>1200</v>
      </c>
      <c r="D869" s="157">
        <v>3600</v>
      </c>
      <c r="E869" s="157">
        <v>0.6</v>
      </c>
      <c r="F869" s="157"/>
      <c r="G869" s="158"/>
      <c r="H869" s="157">
        <v>2</v>
      </c>
      <c r="I869" s="157">
        <v>9.81</v>
      </c>
      <c r="J869" s="158"/>
      <c r="K869" s="110">
        <f t="shared" si="32"/>
        <v>0</v>
      </c>
      <c r="L869" s="215"/>
    </row>
    <row r="870" spans="1:12" x14ac:dyDescent="0.25">
      <c r="B870" s="33"/>
      <c r="C870" s="33"/>
      <c r="D870" s="33"/>
      <c r="E870" s="33"/>
      <c r="F870" s="33"/>
      <c r="G870" s="33"/>
      <c r="H870" s="33"/>
      <c r="I870" s="33"/>
      <c r="J870" s="55" t="s">
        <v>101</v>
      </c>
      <c r="K870" s="162">
        <f>SUM(K844:K869)</f>
        <v>0</v>
      </c>
      <c r="L870" s="216"/>
    </row>
    <row r="871" spans="1:12" x14ac:dyDescent="0.25">
      <c r="B871" s="19"/>
      <c r="C871" s="19"/>
      <c r="D871" s="19"/>
      <c r="E871" s="19"/>
      <c r="F871" s="19"/>
      <c r="G871" s="19"/>
      <c r="H871" s="19"/>
      <c r="I871" s="19"/>
      <c r="J871" s="19"/>
      <c r="K871" s="19"/>
      <c r="L871" s="19"/>
    </row>
    <row r="872" spans="1:12" x14ac:dyDescent="0.25">
      <c r="B872" s="19"/>
      <c r="C872" s="84" t="s">
        <v>396</v>
      </c>
      <c r="D872" s="19"/>
      <c r="E872" s="19"/>
      <c r="F872" s="19"/>
      <c r="G872" s="19"/>
      <c r="H872" s="19"/>
      <c r="I872" s="19"/>
      <c r="J872" s="19"/>
      <c r="K872" s="19"/>
      <c r="L872" s="19"/>
    </row>
    <row r="873" spans="1:12" x14ac:dyDescent="0.25">
      <c r="B873" s="19"/>
      <c r="C873" s="19"/>
      <c r="D873" s="19"/>
      <c r="E873" s="19"/>
      <c r="F873" s="19"/>
      <c r="G873" s="19"/>
      <c r="H873" s="19"/>
      <c r="I873" s="19"/>
      <c r="J873" s="19"/>
      <c r="K873" s="19"/>
      <c r="L873" s="19"/>
    </row>
    <row r="874" spans="1:12" ht="48" x14ac:dyDescent="0.25">
      <c r="A874" s="217"/>
      <c r="B874" s="218" t="s">
        <v>474</v>
      </c>
      <c r="C874" s="218" t="s">
        <v>473</v>
      </c>
      <c r="D874" s="86" t="s">
        <v>27</v>
      </c>
      <c r="E874" s="87" t="s">
        <v>96</v>
      </c>
      <c r="F874" s="14" t="s">
        <v>97</v>
      </c>
      <c r="G874" s="14" t="s">
        <v>19</v>
      </c>
      <c r="H874" s="86" t="s">
        <v>27</v>
      </c>
      <c r="I874" s="86" t="s">
        <v>27</v>
      </c>
      <c r="J874" s="14" t="s">
        <v>98</v>
      </c>
      <c r="K874" s="14" t="s">
        <v>398</v>
      </c>
      <c r="L874" s="214"/>
    </row>
    <row r="875" spans="1:12" x14ac:dyDescent="0.25">
      <c r="A875" s="19"/>
      <c r="B875" s="2"/>
      <c r="C875" s="157">
        <v>25</v>
      </c>
      <c r="D875" s="157">
        <v>3600</v>
      </c>
      <c r="E875" s="157">
        <v>0.6</v>
      </c>
      <c r="F875" s="157"/>
      <c r="G875" s="158"/>
      <c r="H875" s="157">
        <v>2</v>
      </c>
      <c r="I875" s="157">
        <v>9.81</v>
      </c>
      <c r="J875" s="158"/>
      <c r="K875" s="110">
        <f>D875*E875*F875*G875*(H875*I875*J875)^0.5</f>
        <v>0</v>
      </c>
      <c r="L875" s="215"/>
    </row>
    <row r="876" spans="1:12" x14ac:dyDescent="0.25">
      <c r="A876" s="19"/>
      <c r="B876" s="2"/>
      <c r="C876" s="157">
        <v>32</v>
      </c>
      <c r="D876" s="157">
        <v>3600</v>
      </c>
      <c r="E876" s="157">
        <v>0.6</v>
      </c>
      <c r="F876" s="157"/>
      <c r="G876" s="158"/>
      <c r="H876" s="157">
        <v>2</v>
      </c>
      <c r="I876" s="157">
        <v>9.81</v>
      </c>
      <c r="J876" s="158"/>
      <c r="K876" s="110">
        <f t="shared" ref="K876:K901" si="33">D876*E876*F876*G876*(H876*I876*J876)^0.5</f>
        <v>0</v>
      </c>
      <c r="L876" s="215"/>
    </row>
    <row r="877" spans="1:12" x14ac:dyDescent="0.25">
      <c r="A877" s="19"/>
      <c r="B877" s="2"/>
      <c r="C877" s="157">
        <v>40</v>
      </c>
      <c r="D877" s="157">
        <v>3600</v>
      </c>
      <c r="E877" s="157">
        <v>0.6</v>
      </c>
      <c r="F877" s="157"/>
      <c r="G877" s="159"/>
      <c r="H877" s="157">
        <v>2</v>
      </c>
      <c r="I877" s="157">
        <v>9.81</v>
      </c>
      <c r="J877" s="159"/>
      <c r="K877" s="110">
        <f t="shared" si="33"/>
        <v>0</v>
      </c>
      <c r="L877" s="215"/>
    </row>
    <row r="878" spans="1:12" x14ac:dyDescent="0.25">
      <c r="A878" s="19"/>
      <c r="B878" s="2"/>
      <c r="C878" s="157">
        <v>50</v>
      </c>
      <c r="D878" s="157">
        <v>3600</v>
      </c>
      <c r="E878" s="157">
        <v>0.6</v>
      </c>
      <c r="F878" s="157"/>
      <c r="G878" s="160"/>
      <c r="H878" s="157">
        <v>2</v>
      </c>
      <c r="I878" s="157">
        <v>9.81</v>
      </c>
      <c r="J878" s="160"/>
      <c r="K878" s="110">
        <f t="shared" si="33"/>
        <v>0</v>
      </c>
      <c r="L878" s="215"/>
    </row>
    <row r="879" spans="1:12" x14ac:dyDescent="0.25">
      <c r="A879" s="19"/>
      <c r="B879" s="2"/>
      <c r="C879" s="157">
        <v>63</v>
      </c>
      <c r="D879" s="157">
        <v>3600</v>
      </c>
      <c r="E879" s="157">
        <v>0.6</v>
      </c>
      <c r="F879" s="157"/>
      <c r="G879" s="158"/>
      <c r="H879" s="157">
        <v>2</v>
      </c>
      <c r="I879" s="157">
        <v>9.81</v>
      </c>
      <c r="J879" s="158"/>
      <c r="K879" s="110">
        <f t="shared" si="33"/>
        <v>0</v>
      </c>
      <c r="L879" s="215"/>
    </row>
    <row r="880" spans="1:12" x14ac:dyDescent="0.25">
      <c r="A880" s="19"/>
      <c r="B880" s="2"/>
      <c r="C880" s="157">
        <v>75</v>
      </c>
      <c r="D880" s="157">
        <v>3600</v>
      </c>
      <c r="E880" s="157">
        <v>0.6</v>
      </c>
      <c r="F880" s="157"/>
      <c r="G880" s="158"/>
      <c r="H880" s="157">
        <v>2</v>
      </c>
      <c r="I880" s="157">
        <v>9.81</v>
      </c>
      <c r="J880" s="158"/>
      <c r="K880" s="110">
        <f t="shared" si="33"/>
        <v>0</v>
      </c>
      <c r="L880" s="215"/>
    </row>
    <row r="881" spans="1:12" x14ac:dyDescent="0.25">
      <c r="A881" s="19"/>
      <c r="B881" s="2"/>
      <c r="C881" s="157">
        <v>90</v>
      </c>
      <c r="D881" s="157">
        <v>3600</v>
      </c>
      <c r="E881" s="157">
        <v>0.6</v>
      </c>
      <c r="F881" s="157"/>
      <c r="G881" s="158"/>
      <c r="H881" s="157">
        <v>2</v>
      </c>
      <c r="I881" s="157">
        <v>9.81</v>
      </c>
      <c r="J881" s="158"/>
      <c r="K881" s="110">
        <f t="shared" si="33"/>
        <v>0</v>
      </c>
      <c r="L881" s="215"/>
    </row>
    <row r="882" spans="1:12" x14ac:dyDescent="0.25">
      <c r="A882" s="19"/>
      <c r="B882" s="2"/>
      <c r="C882" s="157">
        <v>100</v>
      </c>
      <c r="D882" s="157">
        <v>3600</v>
      </c>
      <c r="E882" s="157">
        <v>0.6</v>
      </c>
      <c r="F882" s="157"/>
      <c r="G882" s="160"/>
      <c r="H882" s="157">
        <v>2</v>
      </c>
      <c r="I882" s="157">
        <v>9.81</v>
      </c>
      <c r="J882" s="160"/>
      <c r="K882" s="110">
        <f t="shared" si="33"/>
        <v>0</v>
      </c>
      <c r="L882" s="215"/>
    </row>
    <row r="883" spans="1:12" x14ac:dyDescent="0.25">
      <c r="A883" s="19"/>
      <c r="B883" s="2"/>
      <c r="C883" s="157">
        <v>125</v>
      </c>
      <c r="D883" s="157">
        <v>3600</v>
      </c>
      <c r="E883" s="157">
        <v>0.6</v>
      </c>
      <c r="F883" s="157"/>
      <c r="G883" s="160"/>
      <c r="H883" s="157">
        <v>2</v>
      </c>
      <c r="I883" s="157">
        <v>9.81</v>
      </c>
      <c r="J883" s="160"/>
      <c r="K883" s="110">
        <f t="shared" si="33"/>
        <v>0</v>
      </c>
      <c r="L883" s="215"/>
    </row>
    <row r="884" spans="1:12" x14ac:dyDescent="0.25">
      <c r="A884" s="19"/>
      <c r="B884" s="2"/>
      <c r="C884" s="157">
        <v>150</v>
      </c>
      <c r="D884" s="157">
        <v>3600</v>
      </c>
      <c r="E884" s="157">
        <v>0.6</v>
      </c>
      <c r="F884" s="157"/>
      <c r="G884" s="161"/>
      <c r="H884" s="157">
        <v>2</v>
      </c>
      <c r="I884" s="157">
        <v>9.81</v>
      </c>
      <c r="J884" s="161"/>
      <c r="K884" s="110">
        <f t="shared" si="33"/>
        <v>0</v>
      </c>
      <c r="L884" s="215"/>
    </row>
    <row r="885" spans="1:12" x14ac:dyDescent="0.25">
      <c r="A885" s="19"/>
      <c r="B885" s="2"/>
      <c r="C885" s="157">
        <v>160</v>
      </c>
      <c r="D885" s="157">
        <v>3600</v>
      </c>
      <c r="E885" s="157">
        <v>0.6</v>
      </c>
      <c r="F885" s="157"/>
      <c r="G885" s="158"/>
      <c r="H885" s="157">
        <v>2</v>
      </c>
      <c r="I885" s="157">
        <v>9.81</v>
      </c>
      <c r="J885" s="158"/>
      <c r="K885" s="110">
        <f t="shared" si="33"/>
        <v>0</v>
      </c>
      <c r="L885" s="215"/>
    </row>
    <row r="886" spans="1:12" x14ac:dyDescent="0.25">
      <c r="A886" s="19"/>
      <c r="B886" s="2"/>
      <c r="C886" s="157">
        <v>180</v>
      </c>
      <c r="D886" s="157">
        <v>3600</v>
      </c>
      <c r="E886" s="157">
        <v>0.6</v>
      </c>
      <c r="F886" s="157"/>
      <c r="G886" s="158"/>
      <c r="H886" s="157">
        <v>2</v>
      </c>
      <c r="I886" s="157">
        <v>9.81</v>
      </c>
      <c r="J886" s="158"/>
      <c r="K886" s="110">
        <f t="shared" si="33"/>
        <v>0</v>
      </c>
      <c r="L886" s="215"/>
    </row>
    <row r="887" spans="1:12" x14ac:dyDescent="0.25">
      <c r="A887" s="19"/>
      <c r="B887" s="2"/>
      <c r="C887" s="157">
        <v>200</v>
      </c>
      <c r="D887" s="157">
        <v>3600</v>
      </c>
      <c r="E887" s="157">
        <v>0.6</v>
      </c>
      <c r="F887" s="157"/>
      <c r="G887" s="158"/>
      <c r="H887" s="157">
        <v>2</v>
      </c>
      <c r="I887" s="157">
        <v>9.81</v>
      </c>
      <c r="J887" s="158"/>
      <c r="K887" s="110">
        <f t="shared" si="33"/>
        <v>0</v>
      </c>
      <c r="L887" s="215"/>
    </row>
    <row r="888" spans="1:12" x14ac:dyDescent="0.25">
      <c r="A888" s="19"/>
      <c r="B888" s="2"/>
      <c r="C888" s="157">
        <v>225</v>
      </c>
      <c r="D888" s="157">
        <v>3600</v>
      </c>
      <c r="E888" s="157">
        <v>0.6</v>
      </c>
      <c r="F888" s="157"/>
      <c r="G888" s="158"/>
      <c r="H888" s="157">
        <v>2</v>
      </c>
      <c r="I888" s="157">
        <v>9.81</v>
      </c>
      <c r="J888" s="158"/>
      <c r="K888" s="110">
        <f t="shared" si="33"/>
        <v>0</v>
      </c>
      <c r="L888" s="215"/>
    </row>
    <row r="889" spans="1:12" x14ac:dyDescent="0.25">
      <c r="A889" s="19"/>
      <c r="B889" s="2"/>
      <c r="C889" s="157">
        <v>250</v>
      </c>
      <c r="D889" s="157">
        <v>3600</v>
      </c>
      <c r="E889" s="157">
        <v>0.6</v>
      </c>
      <c r="F889" s="157"/>
      <c r="G889" s="158"/>
      <c r="H889" s="157">
        <v>2</v>
      </c>
      <c r="I889" s="157">
        <v>9.81</v>
      </c>
      <c r="J889" s="158"/>
      <c r="K889" s="110">
        <f t="shared" si="33"/>
        <v>0</v>
      </c>
      <c r="L889" s="215"/>
    </row>
    <row r="890" spans="1:12" x14ac:dyDescent="0.25">
      <c r="A890" s="19"/>
      <c r="B890" s="2"/>
      <c r="C890" s="157">
        <v>300</v>
      </c>
      <c r="D890" s="157">
        <v>3600</v>
      </c>
      <c r="E890" s="157">
        <v>0.6</v>
      </c>
      <c r="F890" s="157"/>
      <c r="G890" s="158"/>
      <c r="H890" s="157">
        <v>2</v>
      </c>
      <c r="I890" s="157">
        <v>9.81</v>
      </c>
      <c r="J890" s="158"/>
      <c r="K890" s="110">
        <f t="shared" si="33"/>
        <v>0</v>
      </c>
      <c r="L890" s="215"/>
    </row>
    <row r="891" spans="1:12" x14ac:dyDescent="0.25">
      <c r="A891" s="19"/>
      <c r="B891" s="2"/>
      <c r="C891" s="157">
        <v>350</v>
      </c>
      <c r="D891" s="157">
        <v>3600</v>
      </c>
      <c r="E891" s="157">
        <v>0.6</v>
      </c>
      <c r="F891" s="157"/>
      <c r="G891" s="158"/>
      <c r="H891" s="157">
        <v>2</v>
      </c>
      <c r="I891" s="157">
        <v>9.81</v>
      </c>
      <c r="J891" s="158"/>
      <c r="K891" s="110">
        <f t="shared" si="33"/>
        <v>0</v>
      </c>
      <c r="L891" s="215"/>
    </row>
    <row r="892" spans="1:12" x14ac:dyDescent="0.25">
      <c r="A892" s="19"/>
      <c r="B892" s="2"/>
      <c r="C892" s="157">
        <v>400</v>
      </c>
      <c r="D892" s="157">
        <v>3600</v>
      </c>
      <c r="E892" s="157">
        <v>0.6</v>
      </c>
      <c r="F892" s="157"/>
      <c r="G892" s="158"/>
      <c r="H892" s="157">
        <v>2</v>
      </c>
      <c r="I892" s="157">
        <v>9.81</v>
      </c>
      <c r="J892" s="158"/>
      <c r="K892" s="110">
        <f t="shared" si="33"/>
        <v>0</v>
      </c>
      <c r="L892" s="215"/>
    </row>
    <row r="893" spans="1:12" x14ac:dyDescent="0.25">
      <c r="A893" s="19"/>
      <c r="B893" s="2"/>
      <c r="C893" s="157">
        <v>450</v>
      </c>
      <c r="D893" s="157">
        <v>3600</v>
      </c>
      <c r="E893" s="157">
        <v>0.6</v>
      </c>
      <c r="F893" s="157"/>
      <c r="G893" s="158"/>
      <c r="H893" s="157">
        <v>2</v>
      </c>
      <c r="I893" s="157">
        <v>9.81</v>
      </c>
      <c r="J893" s="158"/>
      <c r="K893" s="110">
        <f t="shared" si="33"/>
        <v>0</v>
      </c>
      <c r="L893" s="215"/>
    </row>
    <row r="894" spans="1:12" x14ac:dyDescent="0.25">
      <c r="A894" s="19"/>
      <c r="B894" s="2"/>
      <c r="C894" s="157">
        <v>500</v>
      </c>
      <c r="D894" s="157">
        <v>3600</v>
      </c>
      <c r="E894" s="157">
        <v>0.6</v>
      </c>
      <c r="F894" s="157"/>
      <c r="G894" s="158"/>
      <c r="H894" s="157">
        <v>2</v>
      </c>
      <c r="I894" s="157">
        <v>9.81</v>
      </c>
      <c r="J894" s="158"/>
      <c r="K894" s="110">
        <f t="shared" si="33"/>
        <v>0</v>
      </c>
      <c r="L894" s="215"/>
    </row>
    <row r="895" spans="1:12" x14ac:dyDescent="0.25">
      <c r="A895" s="19"/>
      <c r="B895" s="2"/>
      <c r="C895" s="157">
        <v>600</v>
      </c>
      <c r="D895" s="157">
        <v>3600</v>
      </c>
      <c r="E895" s="157">
        <v>0.6</v>
      </c>
      <c r="F895" s="157"/>
      <c r="G895" s="158"/>
      <c r="H895" s="157">
        <v>2</v>
      </c>
      <c r="I895" s="157">
        <v>9.81</v>
      </c>
      <c r="J895" s="158"/>
      <c r="K895" s="110">
        <f t="shared" si="33"/>
        <v>0</v>
      </c>
      <c r="L895" s="215"/>
    </row>
    <row r="896" spans="1:12" x14ac:dyDescent="0.25">
      <c r="A896" s="19"/>
      <c r="B896" s="2"/>
      <c r="C896" s="157">
        <v>700</v>
      </c>
      <c r="D896" s="157">
        <v>3600</v>
      </c>
      <c r="E896" s="157">
        <v>0.6</v>
      </c>
      <c r="F896" s="157"/>
      <c r="G896" s="158"/>
      <c r="H896" s="157">
        <v>2</v>
      </c>
      <c r="I896" s="157">
        <v>9.81</v>
      </c>
      <c r="J896" s="158"/>
      <c r="K896" s="110">
        <f t="shared" si="33"/>
        <v>0</v>
      </c>
      <c r="L896" s="215"/>
    </row>
    <row r="897" spans="1:12" x14ac:dyDescent="0.25">
      <c r="A897" s="19"/>
      <c r="B897" s="2"/>
      <c r="C897" s="157">
        <v>800</v>
      </c>
      <c r="D897" s="157">
        <v>3600</v>
      </c>
      <c r="E897" s="157">
        <v>0.6</v>
      </c>
      <c r="F897" s="157"/>
      <c r="G897" s="158"/>
      <c r="H897" s="157">
        <v>2</v>
      </c>
      <c r="I897" s="157">
        <v>9.81</v>
      </c>
      <c r="J897" s="158"/>
      <c r="K897" s="110">
        <f t="shared" si="33"/>
        <v>0</v>
      </c>
      <c r="L897" s="215"/>
    </row>
    <row r="898" spans="1:12" x14ac:dyDescent="0.25">
      <c r="A898" s="19"/>
      <c r="B898" s="2"/>
      <c r="C898" s="157">
        <v>900</v>
      </c>
      <c r="D898" s="157">
        <v>3600</v>
      </c>
      <c r="E898" s="157">
        <v>0.6</v>
      </c>
      <c r="F898" s="157"/>
      <c r="G898" s="158"/>
      <c r="H898" s="157">
        <v>2</v>
      </c>
      <c r="I898" s="157">
        <v>9.81</v>
      </c>
      <c r="J898" s="158"/>
      <c r="K898" s="110">
        <f t="shared" si="33"/>
        <v>0</v>
      </c>
      <c r="L898" s="215"/>
    </row>
    <row r="899" spans="1:12" x14ac:dyDescent="0.25">
      <c r="A899" s="19"/>
      <c r="B899" s="2"/>
      <c r="C899" s="157">
        <v>1000</v>
      </c>
      <c r="D899" s="157">
        <v>3600</v>
      </c>
      <c r="E899" s="157">
        <v>0.6</v>
      </c>
      <c r="F899" s="157"/>
      <c r="G899" s="158"/>
      <c r="H899" s="157">
        <v>2</v>
      </c>
      <c r="I899" s="157">
        <v>9.81</v>
      </c>
      <c r="J899" s="158"/>
      <c r="K899" s="110">
        <f t="shared" si="33"/>
        <v>0</v>
      </c>
      <c r="L899" s="215"/>
    </row>
    <row r="900" spans="1:12" x14ac:dyDescent="0.25">
      <c r="A900" s="19"/>
      <c r="B900" s="2"/>
      <c r="C900" s="157">
        <v>1100</v>
      </c>
      <c r="D900" s="157">
        <v>3600</v>
      </c>
      <c r="E900" s="157">
        <v>0.6</v>
      </c>
      <c r="F900" s="157"/>
      <c r="G900" s="158"/>
      <c r="H900" s="157">
        <v>2</v>
      </c>
      <c r="I900" s="157">
        <v>9.81</v>
      </c>
      <c r="J900" s="158"/>
      <c r="K900" s="110">
        <f t="shared" si="33"/>
        <v>0</v>
      </c>
      <c r="L900" s="215"/>
    </row>
    <row r="901" spans="1:12" x14ac:dyDescent="0.25">
      <c r="A901" s="19"/>
      <c r="B901" s="2"/>
      <c r="C901" s="157">
        <v>1200</v>
      </c>
      <c r="D901" s="157">
        <v>3600</v>
      </c>
      <c r="E901" s="157">
        <v>0.6</v>
      </c>
      <c r="F901" s="157"/>
      <c r="G901" s="158"/>
      <c r="H901" s="157">
        <v>2</v>
      </c>
      <c r="I901" s="157">
        <v>9.81</v>
      </c>
      <c r="J901" s="158"/>
      <c r="K901" s="110">
        <f t="shared" si="33"/>
        <v>0</v>
      </c>
      <c r="L901" s="215"/>
    </row>
    <row r="902" spans="1:12" x14ac:dyDescent="0.25">
      <c r="B902" s="33"/>
      <c r="C902" s="33"/>
      <c r="D902" s="33"/>
      <c r="E902" s="33"/>
      <c r="F902" s="33"/>
      <c r="G902" s="33"/>
      <c r="H902" s="33"/>
      <c r="I902" s="33"/>
      <c r="J902" s="55" t="s">
        <v>101</v>
      </c>
      <c r="K902" s="162">
        <f>SUM(K875:K901)</f>
        <v>0</v>
      </c>
      <c r="L902" s="216"/>
    </row>
    <row r="903" spans="1:12" ht="15.75" x14ac:dyDescent="0.25">
      <c r="B903" s="49" t="s">
        <v>0</v>
      </c>
    </row>
    <row r="904" spans="1:12" ht="18.75" x14ac:dyDescent="0.25">
      <c r="B904" s="273" t="s">
        <v>356</v>
      </c>
      <c r="C904" s="273"/>
      <c r="D904" s="273"/>
      <c r="E904" s="273"/>
      <c r="F904" s="273"/>
      <c r="G904" s="273"/>
      <c r="H904" s="273"/>
      <c r="I904" s="273"/>
      <c r="J904" s="273"/>
      <c r="K904" s="273"/>
      <c r="L904" s="273"/>
    </row>
    <row r="905" spans="1:12" ht="15.75" x14ac:dyDescent="0.25">
      <c r="B905" s="273" t="s">
        <v>357</v>
      </c>
      <c r="C905" s="273"/>
      <c r="D905" s="273"/>
      <c r="E905" s="273"/>
      <c r="F905" s="273"/>
      <c r="G905" s="273"/>
      <c r="H905" s="273"/>
      <c r="I905" s="273"/>
      <c r="J905" s="273"/>
      <c r="K905" s="273"/>
      <c r="L905" s="273"/>
    </row>
    <row r="906" spans="1:12" ht="18.75" x14ac:dyDescent="0.25">
      <c r="B906" s="273" t="s">
        <v>558</v>
      </c>
      <c r="C906" s="273"/>
      <c r="D906" s="273"/>
      <c r="E906" s="273"/>
      <c r="F906" s="273"/>
      <c r="G906" s="273"/>
      <c r="H906" s="273"/>
      <c r="I906" s="273"/>
      <c r="J906" s="273"/>
      <c r="K906" s="273"/>
      <c r="L906" s="273"/>
    </row>
    <row r="907" spans="1:12" ht="29.25" customHeight="1" x14ac:dyDescent="0.25">
      <c r="B907" s="275" t="s">
        <v>358</v>
      </c>
      <c r="C907" s="275"/>
      <c r="D907" s="275"/>
      <c r="E907" s="275"/>
      <c r="F907" s="275"/>
      <c r="G907" s="275"/>
      <c r="H907" s="275"/>
      <c r="I907" s="275"/>
      <c r="J907" s="275"/>
      <c r="K907" s="275"/>
      <c r="L907" s="275"/>
    </row>
    <row r="908" spans="1:12" ht="18.75" x14ac:dyDescent="0.25">
      <c r="B908" s="273" t="s">
        <v>359</v>
      </c>
      <c r="C908" s="273"/>
      <c r="D908" s="273"/>
      <c r="E908" s="273"/>
      <c r="F908" s="273"/>
      <c r="G908" s="273"/>
      <c r="H908" s="273"/>
      <c r="I908" s="273"/>
      <c r="J908" s="273"/>
      <c r="K908" s="273"/>
      <c r="L908" s="273"/>
    </row>
    <row r="909" spans="1:12" ht="15.75" x14ac:dyDescent="0.25">
      <c r="B909" s="273" t="s">
        <v>360</v>
      </c>
      <c r="C909" s="273"/>
      <c r="D909" s="273"/>
      <c r="E909" s="273"/>
      <c r="F909" s="273"/>
      <c r="G909" s="273"/>
      <c r="H909" s="273"/>
      <c r="I909" s="273"/>
      <c r="J909" s="273"/>
      <c r="K909" s="273"/>
      <c r="L909" s="273"/>
    </row>
    <row r="910" spans="1:12" ht="15.75" x14ac:dyDescent="0.25">
      <c r="B910" s="48" t="s">
        <v>193</v>
      </c>
    </row>
    <row r="911" spans="1:12" ht="63" customHeight="1" x14ac:dyDescent="0.25">
      <c r="B911" s="279" t="s">
        <v>559</v>
      </c>
      <c r="C911" s="279"/>
      <c r="D911" s="279"/>
      <c r="E911" s="279"/>
      <c r="F911" s="279"/>
      <c r="G911" s="279"/>
      <c r="H911" s="279"/>
      <c r="I911" s="279"/>
      <c r="J911" s="279"/>
      <c r="K911" s="279"/>
      <c r="L911" s="279"/>
    </row>
    <row r="912" spans="1:12" ht="18.75" x14ac:dyDescent="0.25">
      <c r="B912" s="273" t="s">
        <v>361</v>
      </c>
      <c r="C912" s="273"/>
      <c r="D912" s="273"/>
      <c r="E912" s="273"/>
      <c r="F912" s="273"/>
      <c r="G912" s="273"/>
      <c r="H912" s="273"/>
      <c r="I912" s="273"/>
      <c r="J912" s="273"/>
      <c r="K912" s="273"/>
      <c r="L912" s="273"/>
    </row>
    <row r="913" spans="2:12" ht="33.75" customHeight="1" x14ac:dyDescent="0.25">
      <c r="B913" s="279" t="s">
        <v>560</v>
      </c>
      <c r="C913" s="279"/>
      <c r="D913" s="279"/>
      <c r="E913" s="279"/>
      <c r="F913" s="279"/>
      <c r="G913" s="279"/>
      <c r="H913" s="279"/>
      <c r="I913" s="279"/>
      <c r="J913" s="279"/>
      <c r="K913" s="279"/>
      <c r="L913" s="279"/>
    </row>
    <row r="914" spans="2:12" ht="80.25" customHeight="1" x14ac:dyDescent="0.25">
      <c r="B914" s="281" t="s">
        <v>561</v>
      </c>
      <c r="C914" s="281"/>
      <c r="D914" s="281"/>
      <c r="E914" s="281"/>
      <c r="F914" s="281"/>
      <c r="G914" s="281"/>
      <c r="H914" s="281"/>
      <c r="I914" s="281"/>
      <c r="J914" s="281"/>
      <c r="K914" s="281"/>
      <c r="L914" s="281"/>
    </row>
    <row r="915" spans="2:12" ht="101.25" customHeight="1" x14ac:dyDescent="0.25">
      <c r="B915" s="285" t="s">
        <v>562</v>
      </c>
      <c r="C915" s="285"/>
      <c r="D915" s="285"/>
      <c r="E915" s="285"/>
      <c r="F915" s="285"/>
      <c r="G915" s="285"/>
      <c r="H915" s="285"/>
      <c r="I915" s="285"/>
      <c r="J915" s="285"/>
      <c r="K915" s="285"/>
      <c r="L915" s="285"/>
    </row>
    <row r="916" spans="2:12" ht="38.25" customHeight="1" x14ac:dyDescent="0.25">
      <c r="B916" s="281" t="s">
        <v>362</v>
      </c>
      <c r="C916" s="281"/>
      <c r="D916" s="281"/>
      <c r="E916" s="281"/>
      <c r="F916" s="281"/>
      <c r="G916" s="281"/>
      <c r="H916" s="281"/>
      <c r="I916" s="281"/>
      <c r="J916" s="281"/>
      <c r="K916" s="281"/>
      <c r="L916" s="281"/>
    </row>
    <row r="917" spans="2:12" ht="15.75" x14ac:dyDescent="0.25">
      <c r="B917" s="58"/>
      <c r="C917" s="58"/>
      <c r="D917" s="58"/>
      <c r="E917" s="58"/>
      <c r="F917" s="58"/>
      <c r="G917" s="58"/>
      <c r="H917" s="58"/>
      <c r="I917" s="58"/>
      <c r="J917" s="58"/>
      <c r="K917" s="58"/>
      <c r="L917" s="58"/>
    </row>
    <row r="918" spans="2:12" ht="36" x14ac:dyDescent="0.25">
      <c r="B918" s="49"/>
      <c r="C918" t="s">
        <v>0</v>
      </c>
      <c r="D918" s="73" t="s">
        <v>459</v>
      </c>
      <c r="E918" s="73" t="s">
        <v>458</v>
      </c>
      <c r="F918" s="15" t="s">
        <v>379</v>
      </c>
      <c r="G918" s="72" t="s">
        <v>27</v>
      </c>
      <c r="H918" s="15" t="s">
        <v>63</v>
      </c>
      <c r="I918" s="15" t="s">
        <v>61</v>
      </c>
    </row>
    <row r="919" spans="2:12" ht="15.75" x14ac:dyDescent="0.25">
      <c r="B919" s="49"/>
      <c r="D919" s="163">
        <v>25</v>
      </c>
      <c r="E919" s="163"/>
      <c r="F919" s="164"/>
      <c r="G919" s="163">
        <v>0.78500000000000003</v>
      </c>
      <c r="H919" s="164"/>
      <c r="I919" s="38">
        <f>G919*(F919)^2*H919</f>
        <v>0</v>
      </c>
    </row>
    <row r="920" spans="2:12" ht="15.75" x14ac:dyDescent="0.25">
      <c r="B920" s="49"/>
      <c r="D920" s="163">
        <v>32</v>
      </c>
      <c r="E920" s="163"/>
      <c r="F920" s="164"/>
      <c r="G920" s="163">
        <v>0.78500000000000003</v>
      </c>
      <c r="H920" s="164"/>
      <c r="I920" s="38">
        <f t="shared" ref="I920:I945" si="34">G920*(F920)^2*H920</f>
        <v>0</v>
      </c>
    </row>
    <row r="921" spans="2:12" ht="15.75" x14ac:dyDescent="0.25">
      <c r="B921" s="49"/>
      <c r="D921" s="163">
        <v>40</v>
      </c>
      <c r="E921" s="163"/>
      <c r="F921" s="164"/>
      <c r="G921" s="163">
        <v>0.78500000000000003</v>
      </c>
      <c r="H921" s="164"/>
      <c r="I921" s="38">
        <f t="shared" si="34"/>
        <v>0</v>
      </c>
    </row>
    <row r="922" spans="2:12" ht="15.75" x14ac:dyDescent="0.25">
      <c r="B922" s="49"/>
      <c r="D922" s="163">
        <v>50</v>
      </c>
      <c r="E922" s="163"/>
      <c r="F922" s="164"/>
      <c r="G922" s="163">
        <v>0.78500000000000003</v>
      </c>
      <c r="H922" s="164"/>
      <c r="I922" s="38">
        <f t="shared" si="34"/>
        <v>0</v>
      </c>
    </row>
    <row r="923" spans="2:12" ht="15.75" x14ac:dyDescent="0.25">
      <c r="B923" s="49"/>
      <c r="D923" s="163">
        <v>63</v>
      </c>
      <c r="E923" s="163"/>
      <c r="F923" s="164"/>
      <c r="G923" s="163">
        <v>0.78500000000000003</v>
      </c>
      <c r="H923" s="164"/>
      <c r="I923" s="38">
        <f t="shared" si="34"/>
        <v>0</v>
      </c>
    </row>
    <row r="924" spans="2:12" ht="15.75" x14ac:dyDescent="0.25">
      <c r="B924" s="49"/>
      <c r="D924" s="163">
        <v>75</v>
      </c>
      <c r="E924" s="163"/>
      <c r="F924" s="164"/>
      <c r="G924" s="163">
        <v>0.78500000000000003</v>
      </c>
      <c r="H924" s="164"/>
      <c r="I924" s="38">
        <f t="shared" si="34"/>
        <v>0</v>
      </c>
    </row>
    <row r="925" spans="2:12" ht="15.75" x14ac:dyDescent="0.25">
      <c r="B925" s="49"/>
      <c r="D925" s="163">
        <v>90</v>
      </c>
      <c r="E925" s="163"/>
      <c r="F925" s="164"/>
      <c r="G925" s="163">
        <v>0.78500000000000003</v>
      </c>
      <c r="H925" s="164"/>
      <c r="I925" s="38">
        <f t="shared" si="34"/>
        <v>0</v>
      </c>
    </row>
    <row r="926" spans="2:12" ht="15.75" x14ac:dyDescent="0.25">
      <c r="B926" s="49"/>
      <c r="D926" s="163">
        <v>100</v>
      </c>
      <c r="E926" s="163"/>
      <c r="F926" s="164"/>
      <c r="G926" s="163">
        <v>0.78500000000000003</v>
      </c>
      <c r="H926" s="164"/>
      <c r="I926" s="38">
        <f t="shared" si="34"/>
        <v>0</v>
      </c>
    </row>
    <row r="927" spans="2:12" ht="15.75" x14ac:dyDescent="0.25">
      <c r="B927" s="49"/>
      <c r="D927" s="163">
        <v>125</v>
      </c>
      <c r="E927" s="163"/>
      <c r="F927" s="164"/>
      <c r="G927" s="163">
        <v>0.78500000000000003</v>
      </c>
      <c r="H927" s="164"/>
      <c r="I927" s="38">
        <f t="shared" si="34"/>
        <v>0</v>
      </c>
    </row>
    <row r="928" spans="2:12" ht="15.75" x14ac:dyDescent="0.25">
      <c r="B928" s="49"/>
      <c r="D928" s="163">
        <v>150</v>
      </c>
      <c r="E928" s="163"/>
      <c r="F928" s="164"/>
      <c r="G928" s="163">
        <v>0.78500000000000003</v>
      </c>
      <c r="H928" s="164"/>
      <c r="I928" s="38">
        <f t="shared" si="34"/>
        <v>0</v>
      </c>
    </row>
    <row r="929" spans="2:9" ht="15.75" x14ac:dyDescent="0.25">
      <c r="B929" s="49"/>
      <c r="D929" s="163">
        <v>160</v>
      </c>
      <c r="E929" s="163"/>
      <c r="F929" s="164"/>
      <c r="G929" s="163">
        <v>0.78500000000000003</v>
      </c>
      <c r="H929" s="164"/>
      <c r="I929" s="38">
        <f t="shared" si="34"/>
        <v>0</v>
      </c>
    </row>
    <row r="930" spans="2:9" ht="15.75" x14ac:dyDescent="0.25">
      <c r="B930" s="49"/>
      <c r="D930" s="163">
        <v>180</v>
      </c>
      <c r="E930" s="163"/>
      <c r="F930" s="164"/>
      <c r="G930" s="163">
        <v>0.78500000000000003</v>
      </c>
      <c r="H930" s="164"/>
      <c r="I930" s="38">
        <f t="shared" si="34"/>
        <v>0</v>
      </c>
    </row>
    <row r="931" spans="2:9" ht="15.75" x14ac:dyDescent="0.25">
      <c r="B931" s="49"/>
      <c r="D931" s="163">
        <v>200</v>
      </c>
      <c r="E931" s="163"/>
      <c r="F931" s="164"/>
      <c r="G931" s="163">
        <v>0.78500000000000003</v>
      </c>
      <c r="H931" s="164"/>
      <c r="I931" s="38">
        <f t="shared" si="34"/>
        <v>0</v>
      </c>
    </row>
    <row r="932" spans="2:9" ht="15.75" x14ac:dyDescent="0.25">
      <c r="B932" s="49"/>
      <c r="D932" s="163">
        <v>225</v>
      </c>
      <c r="E932" s="163"/>
      <c r="F932" s="164"/>
      <c r="G932" s="163">
        <v>0.78500000000000003</v>
      </c>
      <c r="H932" s="164"/>
      <c r="I932" s="38">
        <f t="shared" si="34"/>
        <v>0</v>
      </c>
    </row>
    <row r="933" spans="2:9" ht="15.75" x14ac:dyDescent="0.25">
      <c r="B933" s="49"/>
      <c r="D933" s="163">
        <v>250</v>
      </c>
      <c r="E933" s="163"/>
      <c r="F933" s="164"/>
      <c r="G933" s="163">
        <v>0.78500000000000003</v>
      </c>
      <c r="H933" s="164"/>
      <c r="I933" s="38">
        <f t="shared" si="34"/>
        <v>0</v>
      </c>
    </row>
    <row r="934" spans="2:9" ht="15.75" x14ac:dyDescent="0.25">
      <c r="B934" s="49"/>
      <c r="D934" s="163">
        <v>300</v>
      </c>
      <c r="E934" s="163"/>
      <c r="F934" s="164"/>
      <c r="G934" s="163">
        <v>0.78500000000000003</v>
      </c>
      <c r="H934" s="164"/>
      <c r="I934" s="38">
        <f t="shared" si="34"/>
        <v>0</v>
      </c>
    </row>
    <row r="935" spans="2:9" ht="15.75" x14ac:dyDescent="0.25">
      <c r="B935" s="49"/>
      <c r="D935" s="163">
        <v>350</v>
      </c>
      <c r="E935" s="163"/>
      <c r="F935" s="164"/>
      <c r="G935" s="163">
        <v>0.78500000000000003</v>
      </c>
      <c r="H935" s="164"/>
      <c r="I935" s="38">
        <f t="shared" si="34"/>
        <v>0</v>
      </c>
    </row>
    <row r="936" spans="2:9" ht="15.75" x14ac:dyDescent="0.25">
      <c r="B936" s="49"/>
      <c r="D936" s="163">
        <v>400</v>
      </c>
      <c r="E936" s="163"/>
      <c r="F936" s="164"/>
      <c r="G936" s="163">
        <v>0.78500000000000003</v>
      </c>
      <c r="H936" s="164"/>
      <c r="I936" s="38">
        <f t="shared" si="34"/>
        <v>0</v>
      </c>
    </row>
    <row r="937" spans="2:9" ht="15.75" x14ac:dyDescent="0.25">
      <c r="B937" s="49"/>
      <c r="D937" s="163">
        <v>450</v>
      </c>
      <c r="E937" s="163"/>
      <c r="F937" s="164"/>
      <c r="G937" s="163">
        <v>0.78500000000000003</v>
      </c>
      <c r="H937" s="164"/>
      <c r="I937" s="38">
        <f t="shared" si="34"/>
        <v>0</v>
      </c>
    </row>
    <row r="938" spans="2:9" ht="15.75" x14ac:dyDescent="0.25">
      <c r="B938" s="49"/>
      <c r="D938" s="163">
        <v>500</v>
      </c>
      <c r="E938" s="163"/>
      <c r="F938" s="164"/>
      <c r="G938" s="163">
        <v>0.78500000000000003</v>
      </c>
      <c r="H938" s="164"/>
      <c r="I938" s="38">
        <f t="shared" si="34"/>
        <v>0</v>
      </c>
    </row>
    <row r="939" spans="2:9" ht="15.75" x14ac:dyDescent="0.25">
      <c r="B939" s="49"/>
      <c r="D939" s="163">
        <v>600</v>
      </c>
      <c r="E939" s="163"/>
      <c r="F939" s="164"/>
      <c r="G939" s="163">
        <v>0.78500000000000003</v>
      </c>
      <c r="H939" s="164"/>
      <c r="I939" s="38">
        <f t="shared" si="34"/>
        <v>0</v>
      </c>
    </row>
    <row r="940" spans="2:9" ht="15.75" x14ac:dyDescent="0.25">
      <c r="B940" s="49"/>
      <c r="D940" s="163">
        <v>700</v>
      </c>
      <c r="E940" s="163"/>
      <c r="F940" s="164"/>
      <c r="G940" s="163">
        <v>0.78500000000000003</v>
      </c>
      <c r="H940" s="164"/>
      <c r="I940" s="38">
        <f t="shared" si="34"/>
        <v>0</v>
      </c>
    </row>
    <row r="941" spans="2:9" ht="15.75" x14ac:dyDescent="0.25">
      <c r="B941" s="49"/>
      <c r="D941" s="163">
        <v>800</v>
      </c>
      <c r="E941" s="163"/>
      <c r="F941" s="164"/>
      <c r="G941" s="163">
        <v>0.78500000000000003</v>
      </c>
      <c r="H941" s="164"/>
      <c r="I941" s="38">
        <f t="shared" si="34"/>
        <v>0</v>
      </c>
    </row>
    <row r="942" spans="2:9" ht="15.75" x14ac:dyDescent="0.25">
      <c r="B942" s="49"/>
      <c r="D942" s="163">
        <v>900</v>
      </c>
      <c r="E942" s="163"/>
      <c r="F942" s="164"/>
      <c r="G942" s="163">
        <v>0.78500000000000003</v>
      </c>
      <c r="H942" s="164"/>
      <c r="I942" s="38">
        <f t="shared" si="34"/>
        <v>0</v>
      </c>
    </row>
    <row r="943" spans="2:9" ht="15.75" x14ac:dyDescent="0.25">
      <c r="B943" s="49"/>
      <c r="D943" s="163">
        <v>1000</v>
      </c>
      <c r="E943" s="163"/>
      <c r="F943" s="164"/>
      <c r="G943" s="163">
        <v>0.78500000000000003</v>
      </c>
      <c r="H943" s="164"/>
      <c r="I943" s="38">
        <f t="shared" si="34"/>
        <v>0</v>
      </c>
    </row>
    <row r="944" spans="2:9" ht="15.75" x14ac:dyDescent="0.25">
      <c r="B944" s="49"/>
      <c r="D944" s="163">
        <v>1100</v>
      </c>
      <c r="E944" s="163"/>
      <c r="F944" s="164"/>
      <c r="G944" s="163">
        <v>0.78500000000000003</v>
      </c>
      <c r="H944" s="164"/>
      <c r="I944" s="38">
        <f t="shared" si="34"/>
        <v>0</v>
      </c>
    </row>
    <row r="945" spans="2:12" ht="15.75" x14ac:dyDescent="0.25">
      <c r="B945" s="49"/>
      <c r="D945" s="163">
        <v>1200</v>
      </c>
      <c r="E945" s="163"/>
      <c r="F945" s="164"/>
      <c r="G945" s="163">
        <v>0.78500000000000003</v>
      </c>
      <c r="H945" s="164"/>
      <c r="I945" s="38">
        <f t="shared" si="34"/>
        <v>0</v>
      </c>
    </row>
    <row r="946" spans="2:12" ht="15.75" x14ac:dyDescent="0.25">
      <c r="B946" s="49"/>
      <c r="D946" s="1"/>
      <c r="E946" s="33"/>
      <c r="F946" s="33"/>
      <c r="G946" s="33"/>
      <c r="H946" s="125" t="s">
        <v>101</v>
      </c>
      <c r="I946" s="162">
        <f>SUM(I919:I945)</f>
        <v>0</v>
      </c>
    </row>
    <row r="947" spans="2:12" ht="15.75" x14ac:dyDescent="0.25">
      <c r="B947" s="49"/>
    </row>
    <row r="948" spans="2:12" ht="15.75" x14ac:dyDescent="0.25">
      <c r="B948" s="280" t="s">
        <v>391</v>
      </c>
      <c r="C948" s="280"/>
      <c r="D948" s="280"/>
      <c r="E948" s="280"/>
      <c r="F948" s="280"/>
      <c r="G948" s="280"/>
      <c r="H948" s="280"/>
      <c r="I948" s="280"/>
      <c r="J948" s="280"/>
      <c r="K948" s="280"/>
      <c r="L948" s="280"/>
    </row>
    <row r="949" spans="2:12" ht="15.75" x14ac:dyDescent="0.25">
      <c r="B949" s="58"/>
      <c r="C949" s="58"/>
      <c r="D949" s="58"/>
      <c r="E949" s="58"/>
      <c r="F949" s="58"/>
      <c r="G949" s="58"/>
      <c r="H949" s="58"/>
      <c r="I949" s="58"/>
      <c r="J949" s="58"/>
      <c r="K949" s="58"/>
      <c r="L949" s="58"/>
    </row>
    <row r="950" spans="2:12" ht="15" customHeight="1" x14ac:dyDescent="0.25">
      <c r="B950" s="281" t="s">
        <v>363</v>
      </c>
      <c r="C950" s="281"/>
      <c r="D950" s="281"/>
      <c r="E950" s="281"/>
      <c r="F950" s="281"/>
      <c r="G950" s="281"/>
      <c r="H950" s="281"/>
      <c r="I950" s="281"/>
      <c r="J950" s="281"/>
      <c r="K950" s="281"/>
      <c r="L950" s="281"/>
    </row>
    <row r="951" spans="2:12" ht="15.75" x14ac:dyDescent="0.25">
      <c r="B951" s="49"/>
    </row>
    <row r="953" spans="2:12" ht="15.75" x14ac:dyDescent="0.25">
      <c r="B953" s="49"/>
    </row>
    <row r="954" spans="2:12" ht="15.75" x14ac:dyDescent="0.25">
      <c r="B954" s="49"/>
    </row>
    <row r="955" spans="2:12" ht="18" x14ac:dyDescent="0.35">
      <c r="B955" s="49"/>
      <c r="D955" s="42" t="s">
        <v>421</v>
      </c>
      <c r="E955" s="90" t="s">
        <v>422</v>
      </c>
      <c r="F955" s="90" t="s">
        <v>423</v>
      </c>
      <c r="G955" s="90" t="s">
        <v>424</v>
      </c>
      <c r="H955" s="90" t="s">
        <v>425</v>
      </c>
      <c r="I955" s="90" t="s">
        <v>419</v>
      </c>
    </row>
    <row r="956" spans="2:12" ht="15.75" x14ac:dyDescent="0.25">
      <c r="B956" s="49"/>
      <c r="D956" s="20">
        <f>E956+F956+G956+H956+I956</f>
        <v>0</v>
      </c>
      <c r="E956" s="20">
        <f>F1040</f>
        <v>0</v>
      </c>
      <c r="F956" s="20">
        <f>G1040+H1040</f>
        <v>0</v>
      </c>
      <c r="G956" s="20">
        <f>I1040</f>
        <v>0</v>
      </c>
      <c r="H956" s="20">
        <f>J1040</f>
        <v>0</v>
      </c>
      <c r="I956" s="20">
        <f>K1040</f>
        <v>0</v>
      </c>
    </row>
    <row r="957" spans="2:12" ht="15.75" x14ac:dyDescent="0.25">
      <c r="B957" s="49"/>
    </row>
    <row r="958" spans="2:12" ht="15.75" x14ac:dyDescent="0.25">
      <c r="B958" s="49" t="s">
        <v>0</v>
      </c>
    </row>
    <row r="959" spans="2:12" ht="15" customHeight="1" x14ac:dyDescent="0.25">
      <c r="B959" s="281" t="s">
        <v>364</v>
      </c>
      <c r="C959" s="281"/>
      <c r="D959" s="281"/>
      <c r="E959" s="281"/>
      <c r="F959" s="281"/>
      <c r="G959" s="281"/>
      <c r="H959" s="281"/>
      <c r="I959" s="281"/>
      <c r="J959" s="281"/>
      <c r="K959" s="281"/>
      <c r="L959" s="281"/>
    </row>
    <row r="960" spans="2:12" ht="15" customHeight="1" x14ac:dyDescent="0.25">
      <c r="B960" s="281" t="s">
        <v>365</v>
      </c>
      <c r="C960" s="281"/>
      <c r="D960" s="281"/>
      <c r="E960" s="281"/>
      <c r="F960" s="281"/>
      <c r="G960" s="281"/>
      <c r="H960" s="281"/>
      <c r="I960" s="281"/>
      <c r="J960" s="281"/>
      <c r="K960" s="281"/>
      <c r="L960" s="281"/>
    </row>
    <row r="961" spans="2:12" ht="15" customHeight="1" x14ac:dyDescent="0.25">
      <c r="B961" s="281" t="s">
        <v>366</v>
      </c>
      <c r="C961" s="281"/>
      <c r="D961" s="281"/>
      <c r="E961" s="281"/>
      <c r="F961" s="281"/>
      <c r="G961" s="281"/>
      <c r="H961" s="281"/>
      <c r="I961" s="281"/>
      <c r="J961" s="281"/>
      <c r="K961" s="281"/>
      <c r="L961" s="281"/>
    </row>
    <row r="962" spans="2:12" ht="15" customHeight="1" x14ac:dyDescent="0.25">
      <c r="B962" s="281" t="s">
        <v>367</v>
      </c>
      <c r="C962" s="281"/>
      <c r="D962" s="281"/>
      <c r="E962" s="281"/>
      <c r="F962" s="281"/>
      <c r="G962" s="281"/>
      <c r="H962" s="281"/>
      <c r="I962" s="281"/>
      <c r="J962" s="281"/>
      <c r="K962" s="281"/>
      <c r="L962" s="281"/>
    </row>
    <row r="963" spans="2:12" ht="34.5" customHeight="1" x14ac:dyDescent="0.25">
      <c r="B963" s="281" t="s">
        <v>368</v>
      </c>
      <c r="C963" s="281"/>
      <c r="D963" s="281"/>
      <c r="E963" s="281"/>
      <c r="F963" s="281"/>
      <c r="G963" s="281"/>
      <c r="H963" s="281"/>
      <c r="I963" s="281"/>
      <c r="J963" s="281"/>
      <c r="K963" s="281"/>
      <c r="L963" s="281"/>
    </row>
    <row r="964" spans="2:12" ht="15.75" x14ac:dyDescent="0.25">
      <c r="B964" s="49"/>
    </row>
    <row r="966" spans="2:12" ht="15.75" x14ac:dyDescent="0.25">
      <c r="B966" s="49"/>
    </row>
    <row r="967" spans="2:12" ht="36.75" x14ac:dyDescent="0.25">
      <c r="B967" s="49"/>
      <c r="D967" s="92" t="s">
        <v>400</v>
      </c>
      <c r="E967" s="93" t="s">
        <v>401</v>
      </c>
    </row>
    <row r="968" spans="2:12" ht="17.25" x14ac:dyDescent="0.25">
      <c r="B968" s="14" t="s">
        <v>378</v>
      </c>
      <c r="C968" s="14" t="s">
        <v>399</v>
      </c>
      <c r="D968" s="14" t="s">
        <v>406</v>
      </c>
      <c r="E968" s="14" t="s">
        <v>407</v>
      </c>
      <c r="F968" s="14" t="s">
        <v>402</v>
      </c>
      <c r="G968" s="14" t="s">
        <v>403</v>
      </c>
      <c r="H968" s="14" t="s">
        <v>404</v>
      </c>
      <c r="I968" s="18" t="s">
        <v>405</v>
      </c>
      <c r="J968" s="18" t="s">
        <v>408</v>
      </c>
      <c r="K968" s="18" t="s">
        <v>409</v>
      </c>
      <c r="L968" s="18" t="s">
        <v>410</v>
      </c>
    </row>
    <row r="969" spans="2:12" x14ac:dyDescent="0.25">
      <c r="B969" s="15">
        <v>25</v>
      </c>
      <c r="C969" s="55">
        <v>4.3E-3</v>
      </c>
      <c r="D969" s="35">
        <v>4.3E-3</v>
      </c>
      <c r="E969" s="55">
        <v>1.0999999999999999E-2</v>
      </c>
      <c r="F969" s="2"/>
      <c r="G969" s="2"/>
      <c r="H969" s="2"/>
      <c r="I969" s="89"/>
      <c r="J969" s="89"/>
      <c r="K969" s="89"/>
      <c r="L969" s="89"/>
    </row>
    <row r="970" spans="2:12" x14ac:dyDescent="0.25">
      <c r="B970" s="15">
        <v>32</v>
      </c>
      <c r="C970" s="90">
        <v>5.4000000000000003E-3</v>
      </c>
      <c r="D970" s="55">
        <v>5.4000000000000003E-3</v>
      </c>
      <c r="E970" s="55">
        <v>1.2999999999999999E-2</v>
      </c>
      <c r="F970" s="2"/>
      <c r="G970" s="2"/>
      <c r="H970" s="2"/>
      <c r="I970" s="89"/>
      <c r="J970" s="89"/>
      <c r="K970" s="89"/>
      <c r="L970" s="89"/>
    </row>
    <row r="971" spans="2:12" x14ac:dyDescent="0.25">
      <c r="B971" s="15">
        <v>40</v>
      </c>
      <c r="C971" s="90">
        <v>7.0000000000000001E-3</v>
      </c>
      <c r="D971" s="55">
        <v>7.0000000000000001E-3</v>
      </c>
      <c r="E971" s="55">
        <v>1.7000000000000001E-2</v>
      </c>
      <c r="F971" s="2"/>
      <c r="G971" s="2"/>
      <c r="H971" s="2"/>
      <c r="I971" s="89"/>
      <c r="J971" s="89"/>
      <c r="K971" s="89"/>
      <c r="L971" s="89"/>
    </row>
    <row r="972" spans="2:12" x14ac:dyDescent="0.25">
      <c r="B972" s="15">
        <v>50</v>
      </c>
      <c r="C972" s="15">
        <v>8.5000000000000006E-3</v>
      </c>
      <c r="D972" s="15">
        <v>8.5000000000000006E-3</v>
      </c>
      <c r="E972" s="55">
        <v>2.1000000000000001E-2</v>
      </c>
      <c r="F972" s="16">
        <v>2.1000000000000001E-2</v>
      </c>
      <c r="G972" s="16">
        <v>4.2000000000000003E-2</v>
      </c>
      <c r="H972" s="2"/>
      <c r="I972" s="89"/>
      <c r="J972" s="89"/>
      <c r="K972" s="89"/>
      <c r="L972" s="89"/>
    </row>
    <row r="973" spans="2:12" x14ac:dyDescent="0.25">
      <c r="B973" s="15">
        <v>63</v>
      </c>
      <c r="C973" s="15">
        <v>1.0999999999999999E-2</v>
      </c>
      <c r="D973" s="15">
        <v>1.0999999999999999E-2</v>
      </c>
      <c r="E973" s="17">
        <v>2.5999999999999999E-2</v>
      </c>
      <c r="F973" s="15"/>
      <c r="G973" s="15"/>
      <c r="H973" s="2"/>
      <c r="I973" s="89"/>
      <c r="J973" s="89"/>
      <c r="K973" s="89"/>
      <c r="L973" s="89"/>
    </row>
    <row r="974" spans="2:12" x14ac:dyDescent="0.25">
      <c r="B974" s="15">
        <v>75</v>
      </c>
      <c r="C974" s="15">
        <v>1.2999999999999999E-2</v>
      </c>
      <c r="D974" s="15">
        <v>1.2999999999999999E-2</v>
      </c>
      <c r="E974" s="17">
        <v>3.2000000000000001E-2</v>
      </c>
      <c r="F974" s="15"/>
      <c r="G974" s="15"/>
      <c r="H974" s="2"/>
      <c r="I974" s="89"/>
      <c r="J974" s="89"/>
      <c r="K974" s="89"/>
      <c r="L974" s="89"/>
    </row>
    <row r="975" spans="2:12" x14ac:dyDescent="0.25">
      <c r="B975" s="15">
        <v>90</v>
      </c>
      <c r="C975" s="15">
        <v>1.4999999999999999E-2</v>
      </c>
      <c r="D975" s="15">
        <v>1.4999999999999999E-2</v>
      </c>
      <c r="E975" s="17">
        <v>3.7999999999999999E-2</v>
      </c>
      <c r="F975" s="15"/>
      <c r="G975" s="2"/>
      <c r="H975" s="2"/>
      <c r="I975" s="89"/>
      <c r="J975" s="89"/>
      <c r="K975" s="89"/>
      <c r="L975" s="89"/>
    </row>
    <row r="976" spans="2:12" x14ac:dyDescent="0.25">
      <c r="B976" s="15">
        <v>100</v>
      </c>
      <c r="C976" s="15">
        <v>1.7000000000000001E-2</v>
      </c>
      <c r="D976" s="15">
        <v>1.7000000000000001E-2</v>
      </c>
      <c r="E976" s="15">
        <v>4.2000000000000003E-2</v>
      </c>
      <c r="F976" s="15">
        <v>4.2000000000000003E-2</v>
      </c>
      <c r="G976" s="15">
        <v>8.4000000000000005E-2</v>
      </c>
      <c r="H976" s="2"/>
      <c r="I976" s="89"/>
      <c r="J976" s="89"/>
      <c r="K976" s="89"/>
      <c r="L976" s="89"/>
    </row>
    <row r="977" spans="2:12" x14ac:dyDescent="0.25">
      <c r="B977" s="15">
        <v>110</v>
      </c>
      <c r="C977" s="15"/>
      <c r="D977" s="16">
        <f>((D978-D976)*10/25)+D976</f>
        <v>1.8600000000000002E-2</v>
      </c>
      <c r="E977" s="36">
        <f>((E978-E976)*10/25)+E976</f>
        <v>4.5999999999999999E-2</v>
      </c>
      <c r="F977" s="15"/>
      <c r="G977" s="2"/>
      <c r="H977" s="2"/>
      <c r="I977" s="89"/>
      <c r="J977" s="89"/>
      <c r="K977" s="89"/>
      <c r="L977" s="89"/>
    </row>
    <row r="978" spans="2:12" x14ac:dyDescent="0.25">
      <c r="B978" s="15">
        <v>125</v>
      </c>
      <c r="C978" s="15">
        <v>2.1000000000000001E-2</v>
      </c>
      <c r="D978" s="15">
        <v>2.1000000000000001E-2</v>
      </c>
      <c r="E978" s="15">
        <v>5.1999999999999998E-2</v>
      </c>
      <c r="F978" s="15">
        <v>5.1999999999999998E-2</v>
      </c>
      <c r="G978" s="15">
        <v>9.2999999999999999E-2</v>
      </c>
      <c r="H978" s="2"/>
      <c r="I978" s="89"/>
      <c r="J978" s="89"/>
      <c r="K978" s="89"/>
      <c r="L978" s="89"/>
    </row>
    <row r="979" spans="2:12" x14ac:dyDescent="0.25">
      <c r="B979" s="15">
        <v>140</v>
      </c>
      <c r="C979" s="15"/>
      <c r="D979" s="16">
        <f>((D980-D978)*15/25)+D978</f>
        <v>2.3400000000000001E-2</v>
      </c>
      <c r="E979" s="36">
        <f>((E980-E978)*15/25)+E978</f>
        <v>5.8599999999999999E-2</v>
      </c>
      <c r="F979" s="2"/>
      <c r="G979" s="2"/>
      <c r="H979" s="2"/>
      <c r="I979" s="89"/>
      <c r="J979" s="89"/>
      <c r="K979" s="89"/>
      <c r="L979" s="89"/>
    </row>
    <row r="980" spans="2:12" x14ac:dyDescent="0.25">
      <c r="B980" s="15">
        <v>150</v>
      </c>
      <c r="C980" s="15">
        <v>2.5000000000000001E-2</v>
      </c>
      <c r="D980" s="16">
        <v>2.5000000000000001E-2</v>
      </c>
      <c r="E980" s="15">
        <v>6.3E-2</v>
      </c>
      <c r="F980" s="15">
        <v>6.3E-2</v>
      </c>
      <c r="G980" s="15">
        <v>0.10299999999999999</v>
      </c>
      <c r="H980" s="2"/>
      <c r="I980" s="89"/>
      <c r="J980" s="89"/>
      <c r="K980" s="89"/>
      <c r="L980" s="89"/>
    </row>
    <row r="981" spans="2:12" x14ac:dyDescent="0.25">
      <c r="B981" s="15">
        <v>160</v>
      </c>
      <c r="C981" s="15">
        <v>2.7E-2</v>
      </c>
      <c r="D981" s="16">
        <f>((0.034-D980)*10/50)+D980</f>
        <v>2.6800000000000001E-2</v>
      </c>
      <c r="E981" s="16">
        <f>((E983-E980)*10/50)+E980</f>
        <v>6.7199999999999996E-2</v>
      </c>
      <c r="F981" s="2"/>
      <c r="G981" s="2"/>
      <c r="H981" s="2"/>
      <c r="I981" s="89"/>
      <c r="J981" s="89"/>
      <c r="K981" s="89"/>
      <c r="L981" s="89"/>
    </row>
    <row r="982" spans="2:12" x14ac:dyDescent="0.25">
      <c r="B982" s="15">
        <v>180</v>
      </c>
      <c r="C982" s="15">
        <v>0.03</v>
      </c>
      <c r="D982" s="16">
        <f>((0.034-0.025)*30/50)+D980</f>
        <v>3.0400000000000003E-2</v>
      </c>
      <c r="E982" s="37">
        <f>((E983-E980)*30/50)+E980</f>
        <v>7.5600000000000001E-2</v>
      </c>
      <c r="F982" s="2"/>
      <c r="G982" s="2"/>
      <c r="H982" s="2"/>
      <c r="I982" s="89"/>
      <c r="J982" s="89"/>
      <c r="K982" s="89"/>
      <c r="L982" s="89"/>
    </row>
    <row r="983" spans="2:12" x14ac:dyDescent="0.25">
      <c r="B983" s="15">
        <v>200</v>
      </c>
      <c r="C983" s="15">
        <v>3.4000000000000002E-2</v>
      </c>
      <c r="D983" s="15">
        <v>3.4000000000000002E-2</v>
      </c>
      <c r="E983" s="15">
        <v>8.4000000000000005E-2</v>
      </c>
      <c r="F983" s="15">
        <v>8.4000000000000005E-2</v>
      </c>
      <c r="G983" s="15">
        <v>0.11899999999999999</v>
      </c>
      <c r="H983" s="15">
        <v>0.12</v>
      </c>
      <c r="I983" s="89"/>
      <c r="J983" s="89"/>
      <c r="K983" s="89"/>
      <c r="L983" s="89"/>
    </row>
    <row r="984" spans="2:12" x14ac:dyDescent="0.25">
      <c r="B984" s="15">
        <v>225</v>
      </c>
      <c r="C984" s="15">
        <v>4.2000000000000003E-2</v>
      </c>
      <c r="D984" s="15">
        <f>((D985-D983)*25/50)+D983</f>
        <v>3.8000000000000006E-2</v>
      </c>
      <c r="E984" s="17">
        <v>8.7999999999999995E-2</v>
      </c>
      <c r="F984" s="2"/>
      <c r="G984" s="15"/>
      <c r="H984" s="15"/>
      <c r="I984" s="89"/>
      <c r="J984" s="89"/>
      <c r="K984" s="89"/>
      <c r="L984" s="89"/>
    </row>
    <row r="985" spans="2:12" x14ac:dyDescent="0.25">
      <c r="B985" s="15">
        <v>250</v>
      </c>
      <c r="C985" s="15">
        <v>4.2000000000000003E-2</v>
      </c>
      <c r="D985" s="15">
        <v>4.2000000000000003E-2</v>
      </c>
      <c r="E985" s="15">
        <v>9.2999999999999999E-2</v>
      </c>
      <c r="F985" s="15">
        <v>9.2999999999999999E-2</v>
      </c>
      <c r="G985" s="15">
        <v>0.13300000000000001</v>
      </c>
      <c r="H985" s="15">
        <v>0.13200000000000001</v>
      </c>
      <c r="I985" s="89"/>
      <c r="J985" s="89"/>
      <c r="K985" s="89"/>
      <c r="L985" s="89"/>
    </row>
    <row r="986" spans="2:12" x14ac:dyDescent="0.25">
      <c r="B986" s="15">
        <v>300</v>
      </c>
      <c r="C986" s="15">
        <v>5.0999999999999997E-2</v>
      </c>
      <c r="D986" s="15">
        <v>5.0999999999999997E-2</v>
      </c>
      <c r="E986" s="15">
        <v>0.10199999999999999</v>
      </c>
      <c r="F986" s="15">
        <v>0.10199999999999999</v>
      </c>
      <c r="G986" s="15">
        <v>0.14499999999999999</v>
      </c>
      <c r="H986" s="15">
        <v>0.14399999999999999</v>
      </c>
      <c r="I986" s="89"/>
      <c r="J986" s="89"/>
      <c r="K986" s="89"/>
      <c r="L986" s="89"/>
    </row>
    <row r="987" spans="2:12" x14ac:dyDescent="0.25">
      <c r="B987" s="15">
        <v>315</v>
      </c>
      <c r="C987" s="15"/>
      <c r="D987" s="16">
        <f>((D988-D986)*15/50)+D986</f>
        <v>5.1899999999999995E-2</v>
      </c>
      <c r="E987" s="36">
        <f>((E988-E986)*15/50)+E986</f>
        <v>0.10379999999999999</v>
      </c>
      <c r="F987" s="2"/>
      <c r="G987" s="2"/>
      <c r="H987" s="15"/>
      <c r="I987" s="89"/>
      <c r="J987" s="89"/>
      <c r="K987" s="89"/>
      <c r="L987" s="89"/>
    </row>
    <row r="988" spans="2:12" x14ac:dyDescent="0.25">
      <c r="B988" s="15">
        <v>350</v>
      </c>
      <c r="C988" s="15">
        <v>5.3999999999999999E-2</v>
      </c>
      <c r="D988" s="15">
        <v>5.3999999999999999E-2</v>
      </c>
      <c r="E988" s="15">
        <v>0.108</v>
      </c>
      <c r="F988" s="15">
        <v>0.108</v>
      </c>
      <c r="G988" s="15">
        <v>0.157</v>
      </c>
      <c r="H988" s="15">
        <v>0.156</v>
      </c>
      <c r="I988" s="89"/>
      <c r="J988" s="89"/>
      <c r="K988" s="89"/>
      <c r="L988" s="89"/>
    </row>
    <row r="989" spans="2:12" x14ac:dyDescent="0.25">
      <c r="B989" s="15">
        <v>400</v>
      </c>
      <c r="C989" s="15">
        <v>0.06</v>
      </c>
      <c r="D989" s="15">
        <v>0.06</v>
      </c>
      <c r="E989" s="15">
        <v>0.11700000000000001</v>
      </c>
      <c r="F989" s="15">
        <v>0.11700000000000001</v>
      </c>
      <c r="G989" s="15">
        <v>0.16800000000000001</v>
      </c>
      <c r="H989" s="15">
        <v>0.16800000000000001</v>
      </c>
      <c r="I989" s="89"/>
      <c r="J989" s="89"/>
      <c r="K989" s="89"/>
      <c r="L989" s="89"/>
    </row>
    <row r="990" spans="2:12" x14ac:dyDescent="0.25">
      <c r="B990" s="15">
        <v>450</v>
      </c>
      <c r="C990" s="15">
        <v>6.3E-2</v>
      </c>
      <c r="D990" s="15">
        <v>6.3E-2</v>
      </c>
      <c r="E990" s="15">
        <v>0.126</v>
      </c>
      <c r="F990" s="15">
        <v>0.126</v>
      </c>
      <c r="G990" s="15">
        <v>0.17799999999999999</v>
      </c>
      <c r="H990" s="15">
        <v>0.18</v>
      </c>
      <c r="I990" s="89"/>
      <c r="J990" s="89"/>
      <c r="K990" s="89"/>
      <c r="L990" s="89"/>
    </row>
    <row r="991" spans="2:12" x14ac:dyDescent="0.25">
      <c r="B991" s="15">
        <v>500</v>
      </c>
      <c r="C991" s="15">
        <v>6.6000000000000003E-2</v>
      </c>
      <c r="D991" s="15">
        <v>6.6000000000000003E-2</v>
      </c>
      <c r="E991" s="15">
        <v>0.13200000000000001</v>
      </c>
      <c r="F991" s="15">
        <v>0.13200000000000001</v>
      </c>
      <c r="G991" s="15">
        <v>0.188</v>
      </c>
      <c r="H991" s="15">
        <v>0.192</v>
      </c>
      <c r="I991" s="89"/>
      <c r="J991" s="89"/>
      <c r="K991" s="89"/>
      <c r="L991" s="89"/>
    </row>
    <row r="992" spans="2:12" x14ac:dyDescent="0.25">
      <c r="B992" s="15">
        <v>600</v>
      </c>
      <c r="C992" s="15">
        <v>7.1999999999999995E-2</v>
      </c>
      <c r="D992" s="15">
        <v>7.1999999999999995E-2</v>
      </c>
      <c r="E992" s="15">
        <v>0.14399999999999999</v>
      </c>
      <c r="F992" s="15">
        <v>0.14399999999999999</v>
      </c>
      <c r="G992" s="2"/>
      <c r="H992" s="15">
        <v>0.20399999999999999</v>
      </c>
      <c r="I992" s="89"/>
      <c r="J992" s="89"/>
      <c r="K992" s="89"/>
      <c r="L992" s="89"/>
    </row>
    <row r="993" spans="2:12" x14ac:dyDescent="0.25">
      <c r="B993" s="15">
        <v>700</v>
      </c>
      <c r="C993" s="15">
        <v>7.8E-2</v>
      </c>
      <c r="D993" s="15">
        <v>7.8E-2</v>
      </c>
      <c r="E993" s="15">
        <v>0.153</v>
      </c>
      <c r="F993" s="15">
        <v>0.153</v>
      </c>
      <c r="G993" s="2"/>
      <c r="H993" s="15">
        <v>0.222</v>
      </c>
      <c r="I993" s="89"/>
      <c r="J993" s="89"/>
      <c r="K993" s="89"/>
      <c r="L993" s="89"/>
    </row>
    <row r="994" spans="2:12" x14ac:dyDescent="0.25">
      <c r="B994" s="15">
        <v>800</v>
      </c>
      <c r="C994" s="15">
        <v>8.1000000000000003E-2</v>
      </c>
      <c r="D994" s="15">
        <v>8.1000000000000003E-2</v>
      </c>
      <c r="E994" s="15">
        <v>0.16200000000000001</v>
      </c>
      <c r="F994" s="15">
        <v>0.16200000000000001</v>
      </c>
      <c r="G994" s="2"/>
      <c r="H994" s="15">
        <v>0.23400000000000001</v>
      </c>
      <c r="I994" s="89"/>
      <c r="J994" s="89"/>
      <c r="K994" s="89"/>
      <c r="L994" s="89"/>
    </row>
    <row r="995" spans="2:12" x14ac:dyDescent="0.25">
      <c r="B995" s="15">
        <v>900</v>
      </c>
      <c r="C995" s="15">
        <v>8.6999999999999994E-2</v>
      </c>
      <c r="D995" s="15">
        <v>8.6999999999999994E-2</v>
      </c>
      <c r="E995" s="15">
        <v>0.17399999999999999</v>
      </c>
      <c r="F995" s="15">
        <v>0.17399999999999999</v>
      </c>
      <c r="G995" s="2"/>
      <c r="H995" s="15">
        <v>0.252</v>
      </c>
      <c r="I995" s="89"/>
      <c r="J995" s="89"/>
      <c r="K995" s="89"/>
      <c r="L995" s="89"/>
    </row>
    <row r="996" spans="2:12" x14ac:dyDescent="0.25">
      <c r="B996" s="15">
        <v>1000</v>
      </c>
      <c r="C996" s="15">
        <v>0.09</v>
      </c>
      <c r="D996" s="15">
        <v>0.09</v>
      </c>
      <c r="E996" s="15">
        <v>0.18</v>
      </c>
      <c r="F996" s="15">
        <v>0.18</v>
      </c>
      <c r="G996" s="2"/>
      <c r="H996" s="15">
        <v>0.26400000000000001</v>
      </c>
      <c r="I996" s="89"/>
      <c r="J996" s="89"/>
      <c r="K996" s="89"/>
      <c r="L996" s="89"/>
    </row>
    <row r="997" spans="2:12" x14ac:dyDescent="0.25">
      <c r="B997" s="15">
        <v>1100</v>
      </c>
      <c r="C997" s="15">
        <v>9.2999999999999999E-2</v>
      </c>
      <c r="D997" s="2"/>
      <c r="E997" s="2"/>
      <c r="F997" s="2"/>
      <c r="G997" s="2"/>
      <c r="H997" s="15">
        <v>0.27600000000000002</v>
      </c>
      <c r="I997" s="89"/>
      <c r="J997" s="89"/>
      <c r="K997" s="89"/>
      <c r="L997" s="89"/>
    </row>
    <row r="998" spans="2:12" x14ac:dyDescent="0.25">
      <c r="B998" s="15">
        <v>1200</v>
      </c>
      <c r="C998" s="15">
        <v>9.9000000000000005E-2</v>
      </c>
      <c r="D998" s="2"/>
      <c r="E998" s="2"/>
      <c r="F998" s="2"/>
      <c r="G998" s="2"/>
      <c r="H998" s="15">
        <v>0.28799999999999998</v>
      </c>
      <c r="I998" s="89"/>
      <c r="J998" s="89"/>
      <c r="K998" s="89"/>
      <c r="L998" s="89"/>
    </row>
    <row r="999" spans="2:12" x14ac:dyDescent="0.25">
      <c r="B999" s="15">
        <v>1400</v>
      </c>
      <c r="C999" s="15">
        <v>0.105</v>
      </c>
      <c r="D999" s="2"/>
      <c r="E999" s="2"/>
      <c r="F999" s="2"/>
      <c r="G999" s="2"/>
      <c r="H999" s="15">
        <v>0.3</v>
      </c>
      <c r="I999" s="89"/>
      <c r="J999" s="89"/>
      <c r="K999" s="89"/>
      <c r="L999" s="89"/>
    </row>
    <row r="1000" spans="2:12" x14ac:dyDescent="0.25">
      <c r="B1000" s="15">
        <v>1600</v>
      </c>
      <c r="C1000" s="15">
        <v>0.111</v>
      </c>
      <c r="D1000" s="2"/>
      <c r="E1000" s="2"/>
      <c r="F1000" s="2"/>
      <c r="G1000" s="2"/>
      <c r="H1000" s="15">
        <v>0.312</v>
      </c>
      <c r="I1000" s="89"/>
      <c r="J1000" s="89"/>
      <c r="K1000" s="89"/>
      <c r="L1000" s="89"/>
    </row>
    <row r="1001" spans="2:12" x14ac:dyDescent="0.25">
      <c r="B1001" s="17">
        <v>1800</v>
      </c>
      <c r="C1001" s="55">
        <v>0.11700000000000001</v>
      </c>
      <c r="D1001" s="2"/>
      <c r="E1001" s="2"/>
      <c r="F1001" s="2"/>
      <c r="G1001" s="2"/>
      <c r="H1001" s="55">
        <v>0.372</v>
      </c>
      <c r="I1001" s="89"/>
      <c r="J1001" s="89"/>
      <c r="K1001" s="89"/>
      <c r="L1001" s="89"/>
    </row>
    <row r="1002" spans="2:12" x14ac:dyDescent="0.25">
      <c r="B1002" s="17">
        <v>2000</v>
      </c>
      <c r="C1002" s="55">
        <v>0.126</v>
      </c>
      <c r="D1002" s="2"/>
      <c r="E1002" s="2"/>
      <c r="F1002" s="2"/>
      <c r="G1002" s="2"/>
      <c r="H1002" s="55">
        <v>0.41399999999999998</v>
      </c>
      <c r="I1002" s="89"/>
      <c r="J1002" s="89"/>
      <c r="K1002" s="89"/>
      <c r="L1002" s="89"/>
    </row>
    <row r="1003" spans="2:12" x14ac:dyDescent="0.25">
      <c r="B1003" s="32"/>
      <c r="C1003" s="33"/>
      <c r="D1003" s="19"/>
      <c r="E1003" s="19"/>
      <c r="F1003" s="19"/>
      <c r="G1003" s="19"/>
      <c r="H1003" s="33"/>
      <c r="I1003" s="19"/>
      <c r="J1003" s="19"/>
      <c r="K1003" s="19"/>
      <c r="L1003" s="19"/>
    </row>
    <row r="1004" spans="2:12" x14ac:dyDescent="0.25">
      <c r="B1004" s="94"/>
      <c r="C1004" s="33"/>
      <c r="D1004" s="19"/>
      <c r="E1004" s="19"/>
      <c r="F1004" s="19"/>
      <c r="G1004" s="19"/>
      <c r="H1004" s="33"/>
      <c r="I1004" s="19"/>
      <c r="J1004" s="19"/>
      <c r="K1004" s="94" t="s">
        <v>420</v>
      </c>
      <c r="L1004" s="19"/>
    </row>
    <row r="1005" spans="2:12" ht="17.25" x14ac:dyDescent="0.25">
      <c r="B1005" s="14" t="s">
        <v>378</v>
      </c>
      <c r="C1005" s="18" t="s">
        <v>411</v>
      </c>
      <c r="D1005" s="18" t="s">
        <v>412</v>
      </c>
      <c r="E1005" s="2" t="s">
        <v>20</v>
      </c>
      <c r="F1005" s="14" t="s">
        <v>413</v>
      </c>
      <c r="G1005" s="14" t="s">
        <v>414</v>
      </c>
      <c r="H1005" s="14" t="s">
        <v>415</v>
      </c>
      <c r="I1005" s="14" t="s">
        <v>416</v>
      </c>
      <c r="J1005" s="14" t="s">
        <v>417</v>
      </c>
      <c r="K1005" s="95" t="s">
        <v>418</v>
      </c>
      <c r="L1005" s="19"/>
    </row>
    <row r="1006" spans="2:12" x14ac:dyDescent="0.25">
      <c r="B1006" s="15">
        <v>25</v>
      </c>
      <c r="C1006" s="119"/>
      <c r="D1006" s="89"/>
      <c r="E1006" s="2">
        <v>8760</v>
      </c>
      <c r="F1006" s="20">
        <f>C969*I969*E1006</f>
        <v>0</v>
      </c>
      <c r="G1006" s="20">
        <f>D969*J969*E1006</f>
        <v>0</v>
      </c>
      <c r="H1006" s="96">
        <f>E969*K969*E1006</f>
        <v>0</v>
      </c>
      <c r="I1006" s="20">
        <f>F969*L969*E1006</f>
        <v>0</v>
      </c>
      <c r="J1006" s="20">
        <f>G969*C1006*E1006</f>
        <v>0</v>
      </c>
      <c r="K1006" s="20">
        <f>H969*D1006*E1006</f>
        <v>0</v>
      </c>
      <c r="L1006" s="19"/>
    </row>
    <row r="1007" spans="2:12" x14ac:dyDescent="0.25">
      <c r="B1007" s="15">
        <v>32</v>
      </c>
      <c r="C1007" s="119"/>
      <c r="D1007" s="89"/>
      <c r="E1007" s="2">
        <v>8760</v>
      </c>
      <c r="F1007" s="20">
        <f t="shared" ref="F1007:F1039" si="35">C970*I970*E1007</f>
        <v>0</v>
      </c>
      <c r="G1007" s="20">
        <f t="shared" ref="G1007:G1039" si="36">D970*J970*E1007</f>
        <v>0</v>
      </c>
      <c r="H1007" s="96">
        <f t="shared" ref="H1007:H1039" si="37">E970*K970*E1007</f>
        <v>0</v>
      </c>
      <c r="I1007" s="20">
        <f t="shared" ref="I1007:I1039" si="38">F970*L970*E1007</f>
        <v>0</v>
      </c>
      <c r="J1007" s="20">
        <f t="shared" ref="J1007:J1039" si="39">G970*C1007*E1007</f>
        <v>0</v>
      </c>
      <c r="K1007" s="20">
        <f t="shared" ref="K1007:K1039" si="40">H970*D1007*E1007</f>
        <v>0</v>
      </c>
      <c r="L1007" s="19"/>
    </row>
    <row r="1008" spans="2:12" x14ac:dyDescent="0.25">
      <c r="B1008" s="15">
        <v>40</v>
      </c>
      <c r="C1008" s="119"/>
      <c r="D1008" s="89"/>
      <c r="E1008" s="2">
        <v>8760</v>
      </c>
      <c r="F1008" s="20">
        <f t="shared" si="35"/>
        <v>0</v>
      </c>
      <c r="G1008" s="20">
        <f t="shared" si="36"/>
        <v>0</v>
      </c>
      <c r="H1008" s="96">
        <f t="shared" si="37"/>
        <v>0</v>
      </c>
      <c r="I1008" s="20">
        <f t="shared" si="38"/>
        <v>0</v>
      </c>
      <c r="J1008" s="20">
        <f t="shared" si="39"/>
        <v>0</v>
      </c>
      <c r="K1008" s="20">
        <f t="shared" si="40"/>
        <v>0</v>
      </c>
      <c r="L1008" s="19"/>
    </row>
    <row r="1009" spans="2:12" x14ac:dyDescent="0.25">
      <c r="B1009" s="15">
        <v>50</v>
      </c>
      <c r="C1009" s="119"/>
      <c r="D1009" s="89"/>
      <c r="E1009" s="2">
        <v>8760</v>
      </c>
      <c r="F1009" s="20">
        <f t="shared" si="35"/>
        <v>0</v>
      </c>
      <c r="G1009" s="20">
        <f t="shared" si="36"/>
        <v>0</v>
      </c>
      <c r="H1009" s="96">
        <f t="shared" si="37"/>
        <v>0</v>
      </c>
      <c r="I1009" s="20">
        <f t="shared" si="38"/>
        <v>0</v>
      </c>
      <c r="J1009" s="20">
        <f t="shared" si="39"/>
        <v>0</v>
      </c>
      <c r="K1009" s="20">
        <f t="shared" si="40"/>
        <v>0</v>
      </c>
      <c r="L1009" s="19"/>
    </row>
    <row r="1010" spans="2:12" x14ac:dyDescent="0.25">
      <c r="B1010" s="15">
        <v>63</v>
      </c>
      <c r="C1010" s="119"/>
      <c r="D1010" s="89"/>
      <c r="E1010" s="2">
        <v>8760</v>
      </c>
      <c r="F1010" s="20">
        <f t="shared" si="35"/>
        <v>0</v>
      </c>
      <c r="G1010" s="20">
        <f t="shared" si="36"/>
        <v>0</v>
      </c>
      <c r="H1010" s="96">
        <f t="shared" si="37"/>
        <v>0</v>
      </c>
      <c r="I1010" s="20">
        <f t="shared" si="38"/>
        <v>0</v>
      </c>
      <c r="J1010" s="20">
        <f t="shared" si="39"/>
        <v>0</v>
      </c>
      <c r="K1010" s="20">
        <f t="shared" si="40"/>
        <v>0</v>
      </c>
      <c r="L1010" s="19"/>
    </row>
    <row r="1011" spans="2:12" x14ac:dyDescent="0.25">
      <c r="B1011" s="15">
        <v>75</v>
      </c>
      <c r="C1011" s="119"/>
      <c r="D1011" s="89"/>
      <c r="E1011" s="2">
        <v>8760</v>
      </c>
      <c r="F1011" s="20">
        <f t="shared" si="35"/>
        <v>0</v>
      </c>
      <c r="G1011" s="20">
        <f t="shared" si="36"/>
        <v>0</v>
      </c>
      <c r="H1011" s="96">
        <f t="shared" si="37"/>
        <v>0</v>
      </c>
      <c r="I1011" s="20">
        <f t="shared" si="38"/>
        <v>0</v>
      </c>
      <c r="J1011" s="20">
        <f t="shared" si="39"/>
        <v>0</v>
      </c>
      <c r="K1011" s="20">
        <f t="shared" si="40"/>
        <v>0</v>
      </c>
      <c r="L1011" s="19"/>
    </row>
    <row r="1012" spans="2:12" x14ac:dyDescent="0.25">
      <c r="B1012" s="15">
        <v>90</v>
      </c>
      <c r="C1012" s="119"/>
      <c r="D1012" s="89"/>
      <c r="E1012" s="2">
        <v>8760</v>
      </c>
      <c r="F1012" s="20">
        <f t="shared" si="35"/>
        <v>0</v>
      </c>
      <c r="G1012" s="20">
        <f t="shared" si="36"/>
        <v>0</v>
      </c>
      <c r="H1012" s="96">
        <f t="shared" si="37"/>
        <v>0</v>
      </c>
      <c r="I1012" s="20">
        <f t="shared" si="38"/>
        <v>0</v>
      </c>
      <c r="J1012" s="20">
        <f t="shared" si="39"/>
        <v>0</v>
      </c>
      <c r="K1012" s="20">
        <f t="shared" si="40"/>
        <v>0</v>
      </c>
      <c r="L1012" s="19"/>
    </row>
    <row r="1013" spans="2:12" x14ac:dyDescent="0.25">
      <c r="B1013" s="15">
        <v>100</v>
      </c>
      <c r="C1013" s="119"/>
      <c r="D1013" s="89"/>
      <c r="E1013" s="2">
        <v>8760</v>
      </c>
      <c r="F1013" s="20">
        <f t="shared" si="35"/>
        <v>0</v>
      </c>
      <c r="G1013" s="20">
        <f t="shared" si="36"/>
        <v>0</v>
      </c>
      <c r="H1013" s="96">
        <f t="shared" si="37"/>
        <v>0</v>
      </c>
      <c r="I1013" s="20">
        <f t="shared" si="38"/>
        <v>0</v>
      </c>
      <c r="J1013" s="20">
        <f t="shared" si="39"/>
        <v>0</v>
      </c>
      <c r="K1013" s="20">
        <f t="shared" si="40"/>
        <v>0</v>
      </c>
      <c r="L1013" s="19"/>
    </row>
    <row r="1014" spans="2:12" x14ac:dyDescent="0.25">
      <c r="B1014" s="15">
        <v>110</v>
      </c>
      <c r="C1014" s="119"/>
      <c r="D1014" s="89"/>
      <c r="E1014" s="2">
        <v>8760</v>
      </c>
      <c r="F1014" s="20">
        <f t="shared" si="35"/>
        <v>0</v>
      </c>
      <c r="G1014" s="20">
        <f t="shared" si="36"/>
        <v>0</v>
      </c>
      <c r="H1014" s="96">
        <f t="shared" si="37"/>
        <v>0</v>
      </c>
      <c r="I1014" s="20">
        <f t="shared" si="38"/>
        <v>0</v>
      </c>
      <c r="J1014" s="20">
        <f t="shared" si="39"/>
        <v>0</v>
      </c>
      <c r="K1014" s="20">
        <f t="shared" si="40"/>
        <v>0</v>
      </c>
      <c r="L1014" s="19"/>
    </row>
    <row r="1015" spans="2:12" x14ac:dyDescent="0.25">
      <c r="B1015" s="15">
        <v>125</v>
      </c>
      <c r="C1015" s="119"/>
      <c r="D1015" s="89"/>
      <c r="E1015" s="2">
        <v>8760</v>
      </c>
      <c r="F1015" s="20">
        <f t="shared" si="35"/>
        <v>0</v>
      </c>
      <c r="G1015" s="20">
        <f t="shared" si="36"/>
        <v>0</v>
      </c>
      <c r="H1015" s="96">
        <f t="shared" si="37"/>
        <v>0</v>
      </c>
      <c r="I1015" s="20">
        <f t="shared" si="38"/>
        <v>0</v>
      </c>
      <c r="J1015" s="20">
        <f t="shared" si="39"/>
        <v>0</v>
      </c>
      <c r="K1015" s="20">
        <f t="shared" si="40"/>
        <v>0</v>
      </c>
      <c r="L1015" s="19"/>
    </row>
    <row r="1016" spans="2:12" x14ac:dyDescent="0.25">
      <c r="B1016" s="15">
        <v>140</v>
      </c>
      <c r="C1016" s="119"/>
      <c r="D1016" s="89"/>
      <c r="E1016" s="2">
        <v>8760</v>
      </c>
      <c r="F1016" s="20">
        <f t="shared" si="35"/>
        <v>0</v>
      </c>
      <c r="G1016" s="20">
        <f t="shared" si="36"/>
        <v>0</v>
      </c>
      <c r="H1016" s="96">
        <f t="shared" si="37"/>
        <v>0</v>
      </c>
      <c r="I1016" s="20">
        <f t="shared" si="38"/>
        <v>0</v>
      </c>
      <c r="J1016" s="20">
        <f t="shared" si="39"/>
        <v>0</v>
      </c>
      <c r="K1016" s="20">
        <f t="shared" si="40"/>
        <v>0</v>
      </c>
      <c r="L1016" s="19"/>
    </row>
    <row r="1017" spans="2:12" x14ac:dyDescent="0.25">
      <c r="B1017" s="15">
        <v>150</v>
      </c>
      <c r="C1017" s="119"/>
      <c r="D1017" s="89"/>
      <c r="E1017" s="2">
        <v>8760</v>
      </c>
      <c r="F1017" s="20">
        <f t="shared" si="35"/>
        <v>0</v>
      </c>
      <c r="G1017" s="20">
        <f t="shared" si="36"/>
        <v>0</v>
      </c>
      <c r="H1017" s="96">
        <f t="shared" si="37"/>
        <v>0</v>
      </c>
      <c r="I1017" s="20">
        <f t="shared" si="38"/>
        <v>0</v>
      </c>
      <c r="J1017" s="20">
        <f t="shared" si="39"/>
        <v>0</v>
      </c>
      <c r="K1017" s="20">
        <f t="shared" si="40"/>
        <v>0</v>
      </c>
      <c r="L1017" s="19"/>
    </row>
    <row r="1018" spans="2:12" x14ac:dyDescent="0.25">
      <c r="B1018" s="15">
        <v>160</v>
      </c>
      <c r="C1018" s="119"/>
      <c r="D1018" s="89"/>
      <c r="E1018" s="2">
        <v>8760</v>
      </c>
      <c r="F1018" s="20">
        <f t="shared" si="35"/>
        <v>0</v>
      </c>
      <c r="G1018" s="20">
        <f t="shared" si="36"/>
        <v>0</v>
      </c>
      <c r="H1018" s="96">
        <f t="shared" si="37"/>
        <v>0</v>
      </c>
      <c r="I1018" s="20">
        <f t="shared" si="38"/>
        <v>0</v>
      </c>
      <c r="J1018" s="20">
        <f t="shared" si="39"/>
        <v>0</v>
      </c>
      <c r="K1018" s="20">
        <f t="shared" si="40"/>
        <v>0</v>
      </c>
      <c r="L1018" s="19"/>
    </row>
    <row r="1019" spans="2:12" x14ac:dyDescent="0.25">
      <c r="B1019" s="15">
        <v>180</v>
      </c>
      <c r="C1019" s="119"/>
      <c r="D1019" s="89"/>
      <c r="E1019" s="2">
        <v>8760</v>
      </c>
      <c r="F1019" s="20">
        <f t="shared" si="35"/>
        <v>0</v>
      </c>
      <c r="G1019" s="20">
        <f t="shared" si="36"/>
        <v>0</v>
      </c>
      <c r="H1019" s="96">
        <f t="shared" si="37"/>
        <v>0</v>
      </c>
      <c r="I1019" s="20">
        <f t="shared" si="38"/>
        <v>0</v>
      </c>
      <c r="J1019" s="20">
        <f t="shared" si="39"/>
        <v>0</v>
      </c>
      <c r="K1019" s="20">
        <f t="shared" si="40"/>
        <v>0</v>
      </c>
      <c r="L1019" s="19"/>
    </row>
    <row r="1020" spans="2:12" x14ac:dyDescent="0.25">
      <c r="B1020" s="15">
        <v>200</v>
      </c>
      <c r="C1020" s="119"/>
      <c r="D1020" s="89"/>
      <c r="E1020" s="2">
        <v>8760</v>
      </c>
      <c r="F1020" s="20">
        <f t="shared" si="35"/>
        <v>0</v>
      </c>
      <c r="G1020" s="20">
        <f t="shared" si="36"/>
        <v>0</v>
      </c>
      <c r="H1020" s="96">
        <f t="shared" si="37"/>
        <v>0</v>
      </c>
      <c r="I1020" s="20">
        <f t="shared" si="38"/>
        <v>0</v>
      </c>
      <c r="J1020" s="20">
        <f t="shared" si="39"/>
        <v>0</v>
      </c>
      <c r="K1020" s="20">
        <f t="shared" si="40"/>
        <v>0</v>
      </c>
      <c r="L1020" s="19"/>
    </row>
    <row r="1021" spans="2:12" x14ac:dyDescent="0.25">
      <c r="B1021" s="15">
        <v>225</v>
      </c>
      <c r="C1021" s="119"/>
      <c r="D1021" s="89"/>
      <c r="E1021" s="2">
        <v>8760</v>
      </c>
      <c r="F1021" s="20">
        <f t="shared" si="35"/>
        <v>0</v>
      </c>
      <c r="G1021" s="20">
        <f t="shared" si="36"/>
        <v>0</v>
      </c>
      <c r="H1021" s="96">
        <f t="shared" si="37"/>
        <v>0</v>
      </c>
      <c r="I1021" s="20">
        <f t="shared" si="38"/>
        <v>0</v>
      </c>
      <c r="J1021" s="20">
        <f t="shared" si="39"/>
        <v>0</v>
      </c>
      <c r="K1021" s="20">
        <f t="shared" si="40"/>
        <v>0</v>
      </c>
      <c r="L1021" s="19"/>
    </row>
    <row r="1022" spans="2:12" x14ac:dyDescent="0.25">
      <c r="B1022" s="15">
        <v>250</v>
      </c>
      <c r="C1022" s="119"/>
      <c r="D1022" s="89"/>
      <c r="E1022" s="2">
        <v>8760</v>
      </c>
      <c r="F1022" s="20">
        <f t="shared" si="35"/>
        <v>0</v>
      </c>
      <c r="G1022" s="20">
        <f t="shared" si="36"/>
        <v>0</v>
      </c>
      <c r="H1022" s="96">
        <f t="shared" si="37"/>
        <v>0</v>
      </c>
      <c r="I1022" s="20">
        <f t="shared" si="38"/>
        <v>0</v>
      </c>
      <c r="J1022" s="20">
        <f t="shared" si="39"/>
        <v>0</v>
      </c>
      <c r="K1022" s="20">
        <f t="shared" si="40"/>
        <v>0</v>
      </c>
      <c r="L1022" s="19"/>
    </row>
    <row r="1023" spans="2:12" x14ac:dyDescent="0.25">
      <c r="B1023" s="15">
        <v>300</v>
      </c>
      <c r="C1023" s="119"/>
      <c r="D1023" s="89"/>
      <c r="E1023" s="2">
        <v>8760</v>
      </c>
      <c r="F1023" s="20">
        <f t="shared" si="35"/>
        <v>0</v>
      </c>
      <c r="G1023" s="20">
        <f t="shared" si="36"/>
        <v>0</v>
      </c>
      <c r="H1023" s="96">
        <f t="shared" si="37"/>
        <v>0</v>
      </c>
      <c r="I1023" s="20">
        <f t="shared" si="38"/>
        <v>0</v>
      </c>
      <c r="J1023" s="20">
        <f t="shared" si="39"/>
        <v>0</v>
      </c>
      <c r="K1023" s="20">
        <f t="shared" si="40"/>
        <v>0</v>
      </c>
      <c r="L1023" s="19"/>
    </row>
    <row r="1024" spans="2:12" x14ac:dyDescent="0.25">
      <c r="B1024" s="15">
        <v>315</v>
      </c>
      <c r="C1024" s="119"/>
      <c r="D1024" s="89"/>
      <c r="E1024" s="2">
        <v>8760</v>
      </c>
      <c r="F1024" s="20">
        <f t="shared" si="35"/>
        <v>0</v>
      </c>
      <c r="G1024" s="20">
        <f t="shared" si="36"/>
        <v>0</v>
      </c>
      <c r="H1024" s="96">
        <f t="shared" si="37"/>
        <v>0</v>
      </c>
      <c r="I1024" s="20">
        <f t="shared" si="38"/>
        <v>0</v>
      </c>
      <c r="J1024" s="20">
        <f t="shared" si="39"/>
        <v>0</v>
      </c>
      <c r="K1024" s="20">
        <f t="shared" si="40"/>
        <v>0</v>
      </c>
      <c r="L1024" s="19"/>
    </row>
    <row r="1025" spans="2:12" x14ac:dyDescent="0.25">
      <c r="B1025" s="15">
        <v>350</v>
      </c>
      <c r="C1025" s="119"/>
      <c r="D1025" s="89"/>
      <c r="E1025" s="2">
        <v>8760</v>
      </c>
      <c r="F1025" s="20">
        <f t="shared" si="35"/>
        <v>0</v>
      </c>
      <c r="G1025" s="20">
        <f t="shared" si="36"/>
        <v>0</v>
      </c>
      <c r="H1025" s="96">
        <f t="shared" si="37"/>
        <v>0</v>
      </c>
      <c r="I1025" s="20">
        <f t="shared" si="38"/>
        <v>0</v>
      </c>
      <c r="J1025" s="20">
        <f t="shared" si="39"/>
        <v>0</v>
      </c>
      <c r="K1025" s="20">
        <f t="shared" si="40"/>
        <v>0</v>
      </c>
      <c r="L1025" s="19"/>
    </row>
    <row r="1026" spans="2:12" x14ac:dyDescent="0.25">
      <c r="B1026" s="15">
        <v>400</v>
      </c>
      <c r="C1026" s="119"/>
      <c r="D1026" s="89"/>
      <c r="E1026" s="2">
        <v>8760</v>
      </c>
      <c r="F1026" s="20">
        <f t="shared" si="35"/>
        <v>0</v>
      </c>
      <c r="G1026" s="20">
        <f t="shared" si="36"/>
        <v>0</v>
      </c>
      <c r="H1026" s="96">
        <f t="shared" si="37"/>
        <v>0</v>
      </c>
      <c r="I1026" s="20">
        <f t="shared" si="38"/>
        <v>0</v>
      </c>
      <c r="J1026" s="20">
        <f t="shared" si="39"/>
        <v>0</v>
      </c>
      <c r="K1026" s="20">
        <f t="shared" si="40"/>
        <v>0</v>
      </c>
      <c r="L1026" s="19"/>
    </row>
    <row r="1027" spans="2:12" x14ac:dyDescent="0.25">
      <c r="B1027" s="15">
        <v>450</v>
      </c>
      <c r="C1027" s="119"/>
      <c r="D1027" s="89"/>
      <c r="E1027" s="2">
        <v>8760</v>
      </c>
      <c r="F1027" s="20">
        <f t="shared" si="35"/>
        <v>0</v>
      </c>
      <c r="G1027" s="20">
        <f t="shared" si="36"/>
        <v>0</v>
      </c>
      <c r="H1027" s="96">
        <f t="shared" si="37"/>
        <v>0</v>
      </c>
      <c r="I1027" s="20">
        <f t="shared" si="38"/>
        <v>0</v>
      </c>
      <c r="J1027" s="20">
        <f t="shared" si="39"/>
        <v>0</v>
      </c>
      <c r="K1027" s="20">
        <f t="shared" si="40"/>
        <v>0</v>
      </c>
      <c r="L1027" s="19"/>
    </row>
    <row r="1028" spans="2:12" x14ac:dyDescent="0.25">
      <c r="B1028" s="15">
        <v>500</v>
      </c>
      <c r="C1028" s="119"/>
      <c r="D1028" s="89"/>
      <c r="E1028" s="2">
        <v>8760</v>
      </c>
      <c r="F1028" s="20">
        <f t="shared" si="35"/>
        <v>0</v>
      </c>
      <c r="G1028" s="20">
        <f t="shared" si="36"/>
        <v>0</v>
      </c>
      <c r="H1028" s="96">
        <f t="shared" si="37"/>
        <v>0</v>
      </c>
      <c r="I1028" s="20">
        <f t="shared" si="38"/>
        <v>0</v>
      </c>
      <c r="J1028" s="20">
        <f t="shared" si="39"/>
        <v>0</v>
      </c>
      <c r="K1028" s="20">
        <f t="shared" si="40"/>
        <v>0</v>
      </c>
      <c r="L1028" s="19"/>
    </row>
    <row r="1029" spans="2:12" x14ac:dyDescent="0.25">
      <c r="B1029" s="15">
        <v>600</v>
      </c>
      <c r="C1029" s="119"/>
      <c r="D1029" s="89"/>
      <c r="E1029" s="2">
        <v>8760</v>
      </c>
      <c r="F1029" s="20">
        <f t="shared" si="35"/>
        <v>0</v>
      </c>
      <c r="G1029" s="20">
        <f t="shared" si="36"/>
        <v>0</v>
      </c>
      <c r="H1029" s="96">
        <f t="shared" si="37"/>
        <v>0</v>
      </c>
      <c r="I1029" s="20">
        <f t="shared" si="38"/>
        <v>0</v>
      </c>
      <c r="J1029" s="20">
        <f t="shared" si="39"/>
        <v>0</v>
      </c>
      <c r="K1029" s="20">
        <f t="shared" si="40"/>
        <v>0</v>
      </c>
      <c r="L1029" s="19"/>
    </row>
    <row r="1030" spans="2:12" x14ac:dyDescent="0.25">
      <c r="B1030" s="15">
        <v>700</v>
      </c>
      <c r="C1030" s="119"/>
      <c r="D1030" s="89"/>
      <c r="E1030" s="2">
        <v>8760</v>
      </c>
      <c r="F1030" s="20">
        <f t="shared" si="35"/>
        <v>0</v>
      </c>
      <c r="G1030" s="20">
        <f t="shared" si="36"/>
        <v>0</v>
      </c>
      <c r="H1030" s="96">
        <f t="shared" si="37"/>
        <v>0</v>
      </c>
      <c r="I1030" s="20">
        <f t="shared" si="38"/>
        <v>0</v>
      </c>
      <c r="J1030" s="20">
        <f t="shared" si="39"/>
        <v>0</v>
      </c>
      <c r="K1030" s="20">
        <f t="shared" si="40"/>
        <v>0</v>
      </c>
      <c r="L1030" s="19"/>
    </row>
    <row r="1031" spans="2:12" x14ac:dyDescent="0.25">
      <c r="B1031" s="15">
        <v>800</v>
      </c>
      <c r="C1031" s="119"/>
      <c r="D1031" s="89"/>
      <c r="E1031" s="2">
        <v>8760</v>
      </c>
      <c r="F1031" s="20">
        <f t="shared" si="35"/>
        <v>0</v>
      </c>
      <c r="G1031" s="20">
        <f t="shared" si="36"/>
        <v>0</v>
      </c>
      <c r="H1031" s="96">
        <f t="shared" si="37"/>
        <v>0</v>
      </c>
      <c r="I1031" s="20">
        <f t="shared" si="38"/>
        <v>0</v>
      </c>
      <c r="J1031" s="20">
        <f t="shared" si="39"/>
        <v>0</v>
      </c>
      <c r="K1031" s="20">
        <f t="shared" si="40"/>
        <v>0</v>
      </c>
      <c r="L1031" s="19"/>
    </row>
    <row r="1032" spans="2:12" x14ac:dyDescent="0.25">
      <c r="B1032" s="15">
        <v>900</v>
      </c>
      <c r="C1032" s="119"/>
      <c r="D1032" s="89"/>
      <c r="E1032" s="2">
        <v>8760</v>
      </c>
      <c r="F1032" s="20">
        <f t="shared" si="35"/>
        <v>0</v>
      </c>
      <c r="G1032" s="20">
        <f t="shared" si="36"/>
        <v>0</v>
      </c>
      <c r="H1032" s="96">
        <f t="shared" si="37"/>
        <v>0</v>
      </c>
      <c r="I1032" s="20">
        <f t="shared" si="38"/>
        <v>0</v>
      </c>
      <c r="J1032" s="20">
        <f t="shared" si="39"/>
        <v>0</v>
      </c>
      <c r="K1032" s="20">
        <f t="shared" si="40"/>
        <v>0</v>
      </c>
      <c r="L1032" s="19"/>
    </row>
    <row r="1033" spans="2:12" x14ac:dyDescent="0.25">
      <c r="B1033" s="15">
        <v>1000</v>
      </c>
      <c r="C1033" s="119"/>
      <c r="D1033" s="89"/>
      <c r="E1033" s="2">
        <v>8760</v>
      </c>
      <c r="F1033" s="20">
        <f t="shared" si="35"/>
        <v>0</v>
      </c>
      <c r="G1033" s="20">
        <f t="shared" si="36"/>
        <v>0</v>
      </c>
      <c r="H1033" s="96">
        <f t="shared" si="37"/>
        <v>0</v>
      </c>
      <c r="I1033" s="20">
        <f t="shared" si="38"/>
        <v>0</v>
      </c>
      <c r="J1033" s="20">
        <f t="shared" si="39"/>
        <v>0</v>
      </c>
      <c r="K1033" s="20">
        <f t="shared" si="40"/>
        <v>0</v>
      </c>
      <c r="L1033" s="19"/>
    </row>
    <row r="1034" spans="2:12" x14ac:dyDescent="0.25">
      <c r="B1034" s="15">
        <v>1100</v>
      </c>
      <c r="C1034" s="119"/>
      <c r="D1034" s="89"/>
      <c r="E1034" s="2">
        <v>8760</v>
      </c>
      <c r="F1034" s="20">
        <f t="shared" si="35"/>
        <v>0</v>
      </c>
      <c r="G1034" s="20">
        <f t="shared" si="36"/>
        <v>0</v>
      </c>
      <c r="H1034" s="96">
        <f t="shared" si="37"/>
        <v>0</v>
      </c>
      <c r="I1034" s="20">
        <f t="shared" si="38"/>
        <v>0</v>
      </c>
      <c r="J1034" s="20">
        <f t="shared" si="39"/>
        <v>0</v>
      </c>
      <c r="K1034" s="20">
        <f t="shared" si="40"/>
        <v>0</v>
      </c>
      <c r="L1034" s="19"/>
    </row>
    <row r="1035" spans="2:12" x14ac:dyDescent="0.25">
      <c r="B1035" s="15">
        <v>1200</v>
      </c>
      <c r="C1035" s="119"/>
      <c r="D1035" s="89"/>
      <c r="E1035" s="2">
        <v>8760</v>
      </c>
      <c r="F1035" s="20">
        <f t="shared" si="35"/>
        <v>0</v>
      </c>
      <c r="G1035" s="20">
        <f t="shared" si="36"/>
        <v>0</v>
      </c>
      <c r="H1035" s="96">
        <f t="shared" si="37"/>
        <v>0</v>
      </c>
      <c r="I1035" s="20">
        <f t="shared" si="38"/>
        <v>0</v>
      </c>
      <c r="J1035" s="20">
        <f t="shared" si="39"/>
        <v>0</v>
      </c>
      <c r="K1035" s="20">
        <f t="shared" si="40"/>
        <v>0</v>
      </c>
      <c r="L1035" s="19"/>
    </row>
    <row r="1036" spans="2:12" x14ac:dyDescent="0.25">
      <c r="B1036" s="15">
        <v>1400</v>
      </c>
      <c r="C1036" s="119"/>
      <c r="D1036" s="89"/>
      <c r="E1036" s="2">
        <v>8760</v>
      </c>
      <c r="F1036" s="20">
        <f t="shared" si="35"/>
        <v>0</v>
      </c>
      <c r="G1036" s="20">
        <f t="shared" si="36"/>
        <v>0</v>
      </c>
      <c r="H1036" s="96">
        <f t="shared" si="37"/>
        <v>0</v>
      </c>
      <c r="I1036" s="20">
        <f t="shared" si="38"/>
        <v>0</v>
      </c>
      <c r="J1036" s="20">
        <f t="shared" si="39"/>
        <v>0</v>
      </c>
      <c r="K1036" s="20">
        <f t="shared" si="40"/>
        <v>0</v>
      </c>
      <c r="L1036" s="19"/>
    </row>
    <row r="1037" spans="2:12" x14ac:dyDescent="0.25">
      <c r="B1037" s="15">
        <v>1600</v>
      </c>
      <c r="C1037" s="119"/>
      <c r="D1037" s="89"/>
      <c r="E1037" s="2">
        <v>8760</v>
      </c>
      <c r="F1037" s="20">
        <f t="shared" si="35"/>
        <v>0</v>
      </c>
      <c r="G1037" s="20">
        <f t="shared" si="36"/>
        <v>0</v>
      </c>
      <c r="H1037" s="96">
        <f t="shared" si="37"/>
        <v>0</v>
      </c>
      <c r="I1037" s="20">
        <f t="shared" si="38"/>
        <v>0</v>
      </c>
      <c r="J1037" s="20">
        <f t="shared" si="39"/>
        <v>0</v>
      </c>
      <c r="K1037" s="20">
        <f t="shared" si="40"/>
        <v>0</v>
      </c>
      <c r="L1037" s="19"/>
    </row>
    <row r="1038" spans="2:12" x14ac:dyDescent="0.25">
      <c r="B1038" s="17">
        <v>1800</v>
      </c>
      <c r="C1038" s="119"/>
      <c r="D1038" s="89"/>
      <c r="E1038" s="2">
        <v>8760</v>
      </c>
      <c r="F1038" s="20">
        <f t="shared" si="35"/>
        <v>0</v>
      </c>
      <c r="G1038" s="20">
        <f t="shared" si="36"/>
        <v>0</v>
      </c>
      <c r="H1038" s="96">
        <f t="shared" si="37"/>
        <v>0</v>
      </c>
      <c r="I1038" s="20">
        <f t="shared" si="38"/>
        <v>0</v>
      </c>
      <c r="J1038" s="20">
        <f t="shared" si="39"/>
        <v>0</v>
      </c>
      <c r="K1038" s="20">
        <f t="shared" si="40"/>
        <v>0</v>
      </c>
      <c r="L1038" s="19"/>
    </row>
    <row r="1039" spans="2:12" x14ac:dyDescent="0.25">
      <c r="B1039" s="17">
        <v>2000</v>
      </c>
      <c r="C1039" s="119"/>
      <c r="D1039" s="89"/>
      <c r="E1039" s="2">
        <v>8760</v>
      </c>
      <c r="F1039" s="20">
        <f t="shared" si="35"/>
        <v>0</v>
      </c>
      <c r="G1039" s="20">
        <f t="shared" si="36"/>
        <v>0</v>
      </c>
      <c r="H1039" s="96">
        <f t="shared" si="37"/>
        <v>0</v>
      </c>
      <c r="I1039" s="20">
        <f t="shared" si="38"/>
        <v>0</v>
      </c>
      <c r="J1039" s="20">
        <f t="shared" si="39"/>
        <v>0</v>
      </c>
      <c r="K1039" s="20">
        <f t="shared" si="40"/>
        <v>0</v>
      </c>
      <c r="L1039" s="19"/>
    </row>
    <row r="1040" spans="2:12" x14ac:dyDescent="0.25">
      <c r="B1040" s="32"/>
      <c r="C1040" s="33"/>
      <c r="D1040" s="19"/>
      <c r="E1040" s="42" t="s">
        <v>101</v>
      </c>
      <c r="F1040" s="97">
        <f>SUM(F1006:F1039)</f>
        <v>0</v>
      </c>
      <c r="G1040" s="97">
        <f t="shared" ref="G1040:K1040" si="41">SUM(G1006:G1039)</f>
        <v>0</v>
      </c>
      <c r="H1040" s="97">
        <f t="shared" si="41"/>
        <v>0</v>
      </c>
      <c r="I1040" s="97">
        <f t="shared" si="41"/>
        <v>0</v>
      </c>
      <c r="J1040" s="97">
        <f t="shared" si="41"/>
        <v>0</v>
      </c>
      <c r="K1040" s="97">
        <f t="shared" si="41"/>
        <v>0</v>
      </c>
      <c r="L1040" s="19"/>
    </row>
    <row r="1041" spans="2:12" x14ac:dyDescent="0.25">
      <c r="B1041" s="32"/>
      <c r="C1041" s="33"/>
      <c r="D1041" s="19"/>
      <c r="E1041" s="19"/>
      <c r="F1041" s="19"/>
      <c r="G1041" s="19"/>
      <c r="H1041" s="33"/>
      <c r="I1041" s="19"/>
      <c r="J1041" s="19"/>
      <c r="K1041" s="19"/>
      <c r="L1041" s="19"/>
    </row>
    <row r="1042" spans="2:12" ht="15.75" x14ac:dyDescent="0.25">
      <c r="B1042" s="49" t="s">
        <v>0</v>
      </c>
    </row>
    <row r="1043" spans="2:12" ht="15" customHeight="1" x14ac:dyDescent="0.25">
      <c r="B1043" s="279" t="s">
        <v>369</v>
      </c>
      <c r="C1043" s="279"/>
      <c r="D1043" s="279"/>
      <c r="E1043" s="279"/>
      <c r="F1043" s="279"/>
      <c r="G1043" s="279"/>
      <c r="H1043" s="279"/>
      <c r="I1043" s="279"/>
      <c r="J1043" s="279"/>
      <c r="K1043" s="279"/>
      <c r="L1043" s="279"/>
    </row>
    <row r="1044" spans="2:12" ht="15" customHeight="1" x14ac:dyDescent="0.25">
      <c r="B1044" s="279" t="s">
        <v>370</v>
      </c>
      <c r="C1044" s="279"/>
      <c r="D1044" s="279"/>
      <c r="E1044" s="279"/>
      <c r="F1044" s="279"/>
      <c r="G1044" s="279"/>
      <c r="H1044" s="279"/>
      <c r="I1044" s="279"/>
      <c r="J1044" s="279"/>
      <c r="K1044" s="279"/>
      <c r="L1044" s="279"/>
    </row>
    <row r="1045" spans="2:12" ht="15.75" x14ac:dyDescent="0.25">
      <c r="B1045" s="273" t="s">
        <v>371</v>
      </c>
      <c r="C1045" s="273"/>
      <c r="D1045" s="273"/>
      <c r="E1045" s="273"/>
      <c r="F1045" s="273"/>
      <c r="G1045" s="273"/>
      <c r="H1045" s="273"/>
      <c r="I1045" s="273"/>
      <c r="J1045" s="273"/>
      <c r="K1045" s="273"/>
      <c r="L1045" s="273"/>
    </row>
    <row r="1046" spans="2:12" ht="15.75" x14ac:dyDescent="0.25">
      <c r="B1046" s="48" t="s">
        <v>193</v>
      </c>
    </row>
    <row r="1047" spans="2:12" ht="18.75" x14ac:dyDescent="0.25">
      <c r="B1047" s="273" t="s">
        <v>372</v>
      </c>
      <c r="C1047" s="273"/>
      <c r="D1047" s="273"/>
      <c r="E1047" s="273"/>
      <c r="F1047" s="273"/>
      <c r="G1047" s="273"/>
      <c r="H1047" s="273"/>
      <c r="I1047" s="273"/>
      <c r="J1047" s="273"/>
      <c r="K1047" s="273"/>
      <c r="L1047" s="273"/>
    </row>
    <row r="1048" spans="2:12" ht="18.75" x14ac:dyDescent="0.25">
      <c r="B1048" s="273" t="s">
        <v>373</v>
      </c>
      <c r="C1048" s="273"/>
      <c r="D1048" s="273"/>
      <c r="E1048" s="273"/>
      <c r="F1048" s="273"/>
      <c r="G1048" s="273"/>
      <c r="H1048" s="273"/>
      <c r="I1048" s="273"/>
      <c r="J1048" s="273"/>
      <c r="K1048" s="273"/>
      <c r="L1048" s="273"/>
    </row>
    <row r="1049" spans="2:12" ht="52.5" customHeight="1" x14ac:dyDescent="0.25">
      <c r="B1049" s="279" t="s">
        <v>374</v>
      </c>
      <c r="C1049" s="279"/>
      <c r="D1049" s="279"/>
      <c r="E1049" s="279"/>
      <c r="F1049" s="279"/>
      <c r="G1049" s="279"/>
      <c r="H1049" s="279"/>
      <c r="I1049" s="279"/>
      <c r="J1049" s="279"/>
      <c r="K1049" s="279"/>
      <c r="L1049" s="279"/>
    </row>
    <row r="1050" spans="2:12" ht="15" customHeight="1" x14ac:dyDescent="0.25">
      <c r="B1050" s="279" t="s">
        <v>375</v>
      </c>
      <c r="C1050" s="279"/>
      <c r="D1050" s="279"/>
      <c r="E1050" s="279"/>
      <c r="F1050" s="279"/>
      <c r="G1050" s="279"/>
      <c r="H1050" s="279"/>
      <c r="I1050" s="279"/>
      <c r="J1050" s="279"/>
      <c r="K1050" s="279"/>
      <c r="L1050" s="279"/>
    </row>
    <row r="1051" spans="2:12" ht="34.5" customHeight="1" x14ac:dyDescent="0.25">
      <c r="B1051" s="281" t="s">
        <v>394</v>
      </c>
      <c r="C1051" s="281"/>
      <c r="D1051" s="281"/>
      <c r="E1051" s="281"/>
      <c r="F1051" s="281"/>
      <c r="G1051" s="281"/>
      <c r="H1051" s="281"/>
      <c r="I1051" s="281"/>
      <c r="J1051" s="281"/>
      <c r="K1051" s="281"/>
      <c r="L1051" s="281"/>
    </row>
    <row r="1052" spans="2:12" ht="15.75" x14ac:dyDescent="0.25">
      <c r="B1052" s="58"/>
      <c r="C1052" s="58"/>
      <c r="D1052" s="58"/>
      <c r="E1052" s="58"/>
      <c r="F1052" s="58"/>
      <c r="G1052" s="58"/>
      <c r="H1052" s="58"/>
      <c r="I1052" s="58"/>
      <c r="J1052" s="58"/>
      <c r="K1052" s="58"/>
      <c r="L1052" s="58"/>
    </row>
    <row r="1053" spans="2:12" ht="36" x14ac:dyDescent="0.25">
      <c r="B1053" s="58"/>
      <c r="C1053" s="80" t="s">
        <v>0</v>
      </c>
      <c r="D1053" s="85" t="s">
        <v>397</v>
      </c>
      <c r="E1053" s="91" t="s">
        <v>461</v>
      </c>
      <c r="F1053" s="73" t="s">
        <v>388</v>
      </c>
      <c r="G1053" s="81" t="s">
        <v>27</v>
      </c>
      <c r="H1053" s="82" t="s">
        <v>91</v>
      </c>
      <c r="I1053" s="82" t="s">
        <v>92</v>
      </c>
      <c r="J1053" s="83" t="s">
        <v>82</v>
      </c>
      <c r="K1053" s="100" t="s">
        <v>427</v>
      </c>
      <c r="L1053" s="58"/>
    </row>
    <row r="1054" spans="2:12" ht="15.75" x14ac:dyDescent="0.25">
      <c r="B1054" s="58"/>
      <c r="C1054" s="28"/>
      <c r="D1054" s="88"/>
      <c r="E1054" s="88"/>
      <c r="F1054" s="2"/>
      <c r="G1054" s="2">
        <v>1E-3</v>
      </c>
      <c r="H1054" s="88"/>
      <c r="I1054" s="2">
        <v>3</v>
      </c>
      <c r="J1054" s="2">
        <v>365</v>
      </c>
      <c r="K1054" s="20">
        <f>F1054*G1054*H1054*I1054*J1054</f>
        <v>0</v>
      </c>
      <c r="L1054" s="58"/>
    </row>
    <row r="1055" spans="2:12" ht="15.75" x14ac:dyDescent="0.25">
      <c r="B1055" s="58"/>
      <c r="C1055" s="19"/>
      <c r="D1055" s="88"/>
      <c r="E1055" s="88"/>
      <c r="F1055" s="2"/>
      <c r="G1055" s="2">
        <v>1E-3</v>
      </c>
      <c r="H1055" s="88"/>
      <c r="I1055" s="2">
        <v>3</v>
      </c>
      <c r="J1055" s="2">
        <v>365</v>
      </c>
      <c r="K1055" s="20">
        <f t="shared" ref="K1055:K1065" si="42">F1055*G1055*H1055*I1055*J1055</f>
        <v>0</v>
      </c>
      <c r="L1055" s="58"/>
    </row>
    <row r="1056" spans="2:12" ht="15.75" x14ac:dyDescent="0.25">
      <c r="B1056" s="58"/>
      <c r="C1056" s="19"/>
      <c r="D1056" s="88"/>
      <c r="E1056" s="88"/>
      <c r="F1056" s="2"/>
      <c r="G1056" s="2">
        <v>1E-3</v>
      </c>
      <c r="H1056" s="88"/>
      <c r="I1056" s="2">
        <v>3</v>
      </c>
      <c r="J1056" s="2">
        <v>365</v>
      </c>
      <c r="K1056" s="20">
        <f t="shared" si="42"/>
        <v>0</v>
      </c>
      <c r="L1056" s="58"/>
    </row>
    <row r="1057" spans="2:12" ht="15.75" x14ac:dyDescent="0.25">
      <c r="B1057" s="58"/>
      <c r="C1057" s="27"/>
      <c r="D1057" s="88"/>
      <c r="E1057" s="88"/>
      <c r="F1057" s="2"/>
      <c r="G1057" s="2">
        <v>1E-3</v>
      </c>
      <c r="H1057" s="88"/>
      <c r="I1057" s="2">
        <v>3</v>
      </c>
      <c r="J1057" s="2">
        <v>365</v>
      </c>
      <c r="K1057" s="20">
        <f t="shared" si="42"/>
        <v>0</v>
      </c>
      <c r="L1057" s="58"/>
    </row>
    <row r="1058" spans="2:12" ht="15.75" x14ac:dyDescent="0.25">
      <c r="B1058" s="58"/>
      <c r="C1058" s="19"/>
      <c r="D1058" s="89"/>
      <c r="E1058" s="89"/>
      <c r="F1058" s="2"/>
      <c r="G1058" s="2">
        <v>1E-3</v>
      </c>
      <c r="H1058" s="89"/>
      <c r="I1058" s="2">
        <v>3</v>
      </c>
      <c r="J1058" s="2">
        <v>365</v>
      </c>
      <c r="K1058" s="20">
        <f t="shared" si="42"/>
        <v>0</v>
      </c>
      <c r="L1058" s="58"/>
    </row>
    <row r="1059" spans="2:12" ht="15.75" x14ac:dyDescent="0.25">
      <c r="B1059" s="58"/>
      <c r="C1059" s="19"/>
      <c r="D1059" s="89"/>
      <c r="E1059" s="89"/>
      <c r="F1059" s="2"/>
      <c r="G1059" s="2">
        <v>1E-3</v>
      </c>
      <c r="H1059" s="89"/>
      <c r="I1059" s="2">
        <v>3</v>
      </c>
      <c r="J1059" s="2">
        <v>365</v>
      </c>
      <c r="K1059" s="20">
        <f t="shared" si="42"/>
        <v>0</v>
      </c>
      <c r="L1059" s="58"/>
    </row>
    <row r="1060" spans="2:12" ht="15.75" x14ac:dyDescent="0.25">
      <c r="B1060" s="58"/>
      <c r="C1060" s="19"/>
      <c r="D1060" s="89"/>
      <c r="E1060" s="89"/>
      <c r="F1060" s="2"/>
      <c r="G1060" s="2">
        <v>1E-3</v>
      </c>
      <c r="H1060" s="89"/>
      <c r="I1060" s="2">
        <v>3</v>
      </c>
      <c r="J1060" s="2">
        <v>365</v>
      </c>
      <c r="K1060" s="20">
        <f t="shared" si="42"/>
        <v>0</v>
      </c>
      <c r="L1060" s="58"/>
    </row>
    <row r="1061" spans="2:12" ht="15.75" x14ac:dyDescent="0.25">
      <c r="B1061" s="58"/>
      <c r="C1061" s="19"/>
      <c r="D1061" s="89"/>
      <c r="E1061" s="89"/>
      <c r="F1061" s="2"/>
      <c r="G1061" s="2">
        <v>1E-3</v>
      </c>
      <c r="H1061" s="89"/>
      <c r="I1061" s="2">
        <v>3</v>
      </c>
      <c r="J1061" s="2">
        <v>365</v>
      </c>
      <c r="K1061" s="20">
        <f t="shared" si="42"/>
        <v>0</v>
      </c>
      <c r="L1061" s="58"/>
    </row>
    <row r="1062" spans="2:12" ht="15.75" x14ac:dyDescent="0.25">
      <c r="B1062" s="58"/>
      <c r="C1062" s="19"/>
      <c r="D1062" s="89"/>
      <c r="E1062" s="89"/>
      <c r="F1062" s="2"/>
      <c r="G1062" s="2">
        <v>1E-3</v>
      </c>
      <c r="H1062" s="89"/>
      <c r="I1062" s="2">
        <v>3</v>
      </c>
      <c r="J1062" s="2">
        <v>365</v>
      </c>
      <c r="K1062" s="20">
        <f t="shared" si="42"/>
        <v>0</v>
      </c>
      <c r="L1062" s="58"/>
    </row>
    <row r="1063" spans="2:12" ht="15.75" x14ac:dyDescent="0.25">
      <c r="B1063" s="58"/>
      <c r="C1063" s="19"/>
      <c r="D1063" s="89"/>
      <c r="E1063" s="89"/>
      <c r="F1063" s="2"/>
      <c r="G1063" s="2">
        <v>1E-3</v>
      </c>
      <c r="H1063" s="89"/>
      <c r="I1063" s="2">
        <v>3</v>
      </c>
      <c r="J1063" s="2">
        <v>365</v>
      </c>
      <c r="K1063" s="20">
        <f t="shared" si="42"/>
        <v>0</v>
      </c>
      <c r="L1063" s="58"/>
    </row>
    <row r="1064" spans="2:12" ht="15.75" x14ac:dyDescent="0.25">
      <c r="B1064" s="58"/>
      <c r="C1064" s="19"/>
      <c r="D1064" s="89"/>
      <c r="E1064" s="89"/>
      <c r="F1064" s="2"/>
      <c r="G1064" s="2">
        <v>1E-3</v>
      </c>
      <c r="H1064" s="89"/>
      <c r="I1064" s="2">
        <v>3</v>
      </c>
      <c r="J1064" s="2">
        <v>365</v>
      </c>
      <c r="K1064" s="20">
        <f t="shared" si="42"/>
        <v>0</v>
      </c>
      <c r="L1064" s="58"/>
    </row>
    <row r="1065" spans="2:12" ht="15.75" x14ac:dyDescent="0.25">
      <c r="B1065" s="58"/>
      <c r="C1065" s="19"/>
      <c r="D1065" s="89"/>
      <c r="E1065" s="89"/>
      <c r="F1065" s="2"/>
      <c r="G1065" s="2">
        <v>1E-3</v>
      </c>
      <c r="H1065" s="89"/>
      <c r="I1065" s="2">
        <v>3</v>
      </c>
      <c r="J1065" s="2">
        <v>365</v>
      </c>
      <c r="K1065" s="20">
        <f t="shared" si="42"/>
        <v>0</v>
      </c>
      <c r="L1065" s="58"/>
    </row>
    <row r="1066" spans="2:12" ht="15.75" x14ac:dyDescent="0.25">
      <c r="B1066" s="58"/>
      <c r="J1066" s="42" t="s">
        <v>101</v>
      </c>
      <c r="K1066" s="98">
        <f>SUM(K1054:K1065)</f>
        <v>0</v>
      </c>
      <c r="L1066" s="58"/>
    </row>
    <row r="1067" spans="2:12" ht="15.75" x14ac:dyDescent="0.25">
      <c r="B1067" s="58"/>
      <c r="C1067" s="58"/>
      <c r="D1067" s="58"/>
      <c r="E1067" s="58"/>
      <c r="F1067" s="58"/>
      <c r="G1067" s="58"/>
      <c r="H1067" s="58"/>
      <c r="I1067" s="58"/>
      <c r="J1067" s="58"/>
      <c r="K1067" s="58"/>
      <c r="L1067" s="58"/>
    </row>
    <row r="1068" spans="2:12" ht="54.75" customHeight="1" x14ac:dyDescent="0.25">
      <c r="B1068" s="281" t="s">
        <v>563</v>
      </c>
      <c r="C1068" s="281"/>
      <c r="D1068" s="281"/>
      <c r="E1068" s="281"/>
      <c r="F1068" s="281"/>
      <c r="G1068" s="281"/>
      <c r="H1068" s="281"/>
      <c r="I1068" s="281"/>
      <c r="J1068" s="281"/>
      <c r="K1068" s="281"/>
      <c r="L1068" s="281"/>
    </row>
    <row r="1069" spans="2:12" ht="15" customHeight="1" x14ac:dyDescent="0.25">
      <c r="B1069" s="281" t="s">
        <v>564</v>
      </c>
      <c r="C1069" s="281"/>
      <c r="D1069" s="281"/>
      <c r="E1069" s="281"/>
      <c r="F1069" s="281"/>
      <c r="G1069" s="281"/>
      <c r="H1069" s="281"/>
      <c r="I1069" s="281"/>
      <c r="J1069" s="281"/>
      <c r="K1069" s="281"/>
      <c r="L1069" s="281"/>
    </row>
    <row r="1070" spans="2:12" ht="15.75" x14ac:dyDescent="0.25">
      <c r="B1070" s="49"/>
    </row>
    <row r="1071" spans="2:12" ht="15.75" x14ac:dyDescent="0.25">
      <c r="B1071" s="270" t="s">
        <v>376</v>
      </c>
      <c r="C1071" s="270"/>
      <c r="D1071" s="270"/>
      <c r="E1071" s="270"/>
      <c r="F1071" s="270"/>
      <c r="G1071" s="270"/>
      <c r="H1071" s="270"/>
      <c r="I1071" s="270"/>
      <c r="J1071" s="270"/>
      <c r="K1071" s="270"/>
      <c r="L1071" s="270"/>
    </row>
    <row r="1072" spans="2:12" ht="15.75" x14ac:dyDescent="0.25">
      <c r="B1072" s="270" t="s">
        <v>377</v>
      </c>
      <c r="C1072" s="270"/>
      <c r="D1072" s="270"/>
      <c r="E1072" s="270"/>
      <c r="F1072" s="270"/>
      <c r="G1072" s="270"/>
      <c r="H1072" s="270"/>
      <c r="I1072" s="270"/>
      <c r="J1072" s="270"/>
      <c r="K1072" s="270"/>
      <c r="L1072" s="270"/>
    </row>
    <row r="1073" spans="2:12" ht="87" customHeight="1" x14ac:dyDescent="0.25">
      <c r="B1073" s="275" t="s">
        <v>565</v>
      </c>
      <c r="C1073" s="275"/>
      <c r="D1073" s="275"/>
      <c r="E1073" s="275"/>
      <c r="F1073" s="275"/>
      <c r="G1073" s="275"/>
      <c r="H1073" s="275"/>
      <c r="I1073" s="275"/>
      <c r="J1073" s="275"/>
      <c r="K1073" s="275"/>
      <c r="L1073" s="275"/>
    </row>
    <row r="1074" spans="2:12" ht="86.25" customHeight="1" x14ac:dyDescent="0.25">
      <c r="B1074" s="279" t="s">
        <v>567</v>
      </c>
      <c r="C1074" s="279"/>
      <c r="D1074" s="279"/>
      <c r="E1074" s="279"/>
      <c r="F1074" s="279"/>
      <c r="G1074" s="279"/>
      <c r="H1074" s="279"/>
      <c r="I1074" s="279"/>
      <c r="J1074" s="279"/>
      <c r="K1074" s="279"/>
      <c r="L1074" s="279"/>
    </row>
    <row r="1075" spans="2:12" ht="103.5" customHeight="1" x14ac:dyDescent="0.25">
      <c r="B1075" s="279" t="s">
        <v>566</v>
      </c>
      <c r="C1075" s="279"/>
      <c r="D1075" s="279"/>
      <c r="E1075" s="279"/>
      <c r="F1075" s="279"/>
      <c r="G1075" s="279"/>
      <c r="H1075" s="279"/>
      <c r="I1075" s="279"/>
      <c r="J1075" s="279"/>
      <c r="K1075" s="279"/>
      <c r="L1075" s="279"/>
    </row>
    <row r="1076" spans="2:12" ht="32.25" customHeight="1" x14ac:dyDescent="0.25">
      <c r="B1076" s="279" t="s">
        <v>568</v>
      </c>
      <c r="C1076" s="279"/>
      <c r="D1076" s="279"/>
      <c r="E1076" s="279"/>
      <c r="F1076" s="279"/>
      <c r="G1076" s="279"/>
      <c r="H1076" s="279"/>
      <c r="I1076" s="279"/>
      <c r="J1076" s="279"/>
      <c r="K1076" s="279"/>
      <c r="L1076" s="279"/>
    </row>
  </sheetData>
  <mergeCells count="404">
    <mergeCell ref="B529:L529"/>
    <mergeCell ref="B774:L774"/>
    <mergeCell ref="B775:L775"/>
    <mergeCell ref="B776:L776"/>
    <mergeCell ref="B777:L777"/>
    <mergeCell ref="B778:L778"/>
    <mergeCell ref="B616:L616"/>
    <mergeCell ref="B617:L617"/>
    <mergeCell ref="B614:L614"/>
    <mergeCell ref="B640:L640"/>
    <mergeCell ref="B639:L639"/>
    <mergeCell ref="D768:E768"/>
    <mergeCell ref="D769:E769"/>
    <mergeCell ref="D770:E770"/>
    <mergeCell ref="D771:F771"/>
    <mergeCell ref="B718:L718"/>
    <mergeCell ref="B719:L719"/>
    <mergeCell ref="B693:L693"/>
    <mergeCell ref="B696:L696"/>
    <mergeCell ref="B698:L698"/>
    <mergeCell ref="B704:L704"/>
    <mergeCell ref="B706:L706"/>
    <mergeCell ref="B712:L712"/>
    <mergeCell ref="B669:L669"/>
    <mergeCell ref="B576:L576"/>
    <mergeCell ref="B578:L578"/>
    <mergeCell ref="B584:L584"/>
    <mergeCell ref="B585:L585"/>
    <mergeCell ref="B586:L586"/>
    <mergeCell ref="B588:L588"/>
    <mergeCell ref="B568:L568"/>
    <mergeCell ref="B569:L569"/>
    <mergeCell ref="B570:L570"/>
    <mergeCell ref="B571:L571"/>
    <mergeCell ref="B573:L573"/>
    <mergeCell ref="B574:L574"/>
    <mergeCell ref="B733:L733"/>
    <mergeCell ref="B720:L720"/>
    <mergeCell ref="B721:L721"/>
    <mergeCell ref="B723:L723"/>
    <mergeCell ref="B729:L729"/>
    <mergeCell ref="B730:L730"/>
    <mergeCell ref="B731:L731"/>
    <mergeCell ref="B713:L713"/>
    <mergeCell ref="B714:L714"/>
    <mergeCell ref="B715:L715"/>
    <mergeCell ref="B717:L717"/>
    <mergeCell ref="B125:K125"/>
    <mergeCell ref="C133:E133"/>
    <mergeCell ref="C140:E140"/>
    <mergeCell ref="C358:D358"/>
    <mergeCell ref="B674:L674"/>
    <mergeCell ref="C128:D128"/>
    <mergeCell ref="C127:D127"/>
    <mergeCell ref="C129:D129"/>
    <mergeCell ref="C130:D130"/>
    <mergeCell ref="C131:D131"/>
    <mergeCell ref="C132:D132"/>
    <mergeCell ref="C134:D134"/>
    <mergeCell ref="C135:D135"/>
    <mergeCell ref="C368:D368"/>
    <mergeCell ref="C369:D369"/>
    <mergeCell ref="C370:D370"/>
    <mergeCell ref="C371:E371"/>
    <mergeCell ref="B575:L575"/>
    <mergeCell ref="C619:D619"/>
    <mergeCell ref="C620:D620"/>
    <mergeCell ref="C136:D136"/>
    <mergeCell ref="C137:D137"/>
    <mergeCell ref="C138:D138"/>
    <mergeCell ref="C139:D139"/>
    <mergeCell ref="B672:L672"/>
    <mergeCell ref="B681:L681"/>
    <mergeCell ref="B692:L692"/>
    <mergeCell ref="B657:L657"/>
    <mergeCell ref="B663:L663"/>
    <mergeCell ref="B664:L664"/>
    <mergeCell ref="B665:L665"/>
    <mergeCell ref="B666:L666"/>
    <mergeCell ref="B668:L668"/>
    <mergeCell ref="B670:L670"/>
    <mergeCell ref="B650:L650"/>
    <mergeCell ref="B652:L652"/>
    <mergeCell ref="B653:L653"/>
    <mergeCell ref="B654:L654"/>
    <mergeCell ref="B655:L655"/>
    <mergeCell ref="B641:L641"/>
    <mergeCell ref="B647:L647"/>
    <mergeCell ref="B648:L648"/>
    <mergeCell ref="B671:L671"/>
    <mergeCell ref="B590:L590"/>
    <mergeCell ref="B591:L591"/>
    <mergeCell ref="B611:L611"/>
    <mergeCell ref="B612:L612"/>
    <mergeCell ref="C621:D621"/>
    <mergeCell ref="C622:D622"/>
    <mergeCell ref="C623:D623"/>
    <mergeCell ref="C624:D624"/>
    <mergeCell ref="B649:L649"/>
    <mergeCell ref="B636:L636"/>
    <mergeCell ref="B637:L637"/>
    <mergeCell ref="B638:L638"/>
    <mergeCell ref="C625:E625"/>
    <mergeCell ref="C626:D626"/>
    <mergeCell ref="C627:D627"/>
    <mergeCell ref="C628:D628"/>
    <mergeCell ref="C629:D629"/>
    <mergeCell ref="C630:D630"/>
    <mergeCell ref="C631:D631"/>
    <mergeCell ref="C632:E632"/>
    <mergeCell ref="B635:L635"/>
    <mergeCell ref="B589:L589"/>
    <mergeCell ref="B474:L474"/>
    <mergeCell ref="B475:L475"/>
    <mergeCell ref="B476:L476"/>
    <mergeCell ref="B477:L477"/>
    <mergeCell ref="B478:L478"/>
    <mergeCell ref="B479:L479"/>
    <mergeCell ref="B468:L468"/>
    <mergeCell ref="B469:L469"/>
    <mergeCell ref="B470:L470"/>
    <mergeCell ref="B471:L471"/>
    <mergeCell ref="B472:L472"/>
    <mergeCell ref="B473:L473"/>
    <mergeCell ref="B530:L530"/>
    <mergeCell ref="B531:L531"/>
    <mergeCell ref="B532:L532"/>
    <mergeCell ref="B533:L533"/>
    <mergeCell ref="B535:L535"/>
    <mergeCell ref="B481:L481"/>
    <mergeCell ref="B482:L482"/>
    <mergeCell ref="B483:L483"/>
    <mergeCell ref="B484:L484"/>
    <mergeCell ref="B486:L486"/>
    <mergeCell ref="B492:L492"/>
    <mergeCell ref="B438:L438"/>
    <mergeCell ref="B461:L461"/>
    <mergeCell ref="B462:L462"/>
    <mergeCell ref="B463:L463"/>
    <mergeCell ref="B465:L465"/>
    <mergeCell ref="B467:L467"/>
    <mergeCell ref="B431:L431"/>
    <mergeCell ref="B432:L432"/>
    <mergeCell ref="B433:L433"/>
    <mergeCell ref="B435:L435"/>
    <mergeCell ref="B436:L436"/>
    <mergeCell ref="B437:L437"/>
    <mergeCell ref="B420:L420"/>
    <mergeCell ref="B421:L421"/>
    <mergeCell ref="B422:L422"/>
    <mergeCell ref="B423:L423"/>
    <mergeCell ref="B424:L424"/>
    <mergeCell ref="B426:L426"/>
    <mergeCell ref="B408:L408"/>
    <mergeCell ref="B410:L410"/>
    <mergeCell ref="B411:L411"/>
    <mergeCell ref="B412:L412"/>
    <mergeCell ref="B413:L413"/>
    <mergeCell ref="B415:L415"/>
    <mergeCell ref="B383:L383"/>
    <mergeCell ref="B403:L403"/>
    <mergeCell ref="B404:L404"/>
    <mergeCell ref="B405:L405"/>
    <mergeCell ref="B406:L406"/>
    <mergeCell ref="B407:L407"/>
    <mergeCell ref="B378:L378"/>
    <mergeCell ref="B380:L380"/>
    <mergeCell ref="B381:L381"/>
    <mergeCell ref="B332:L332"/>
    <mergeCell ref="B333:L333"/>
    <mergeCell ref="B355:L355"/>
    <mergeCell ref="B356:L356"/>
    <mergeCell ref="B375:L375"/>
    <mergeCell ref="B377:L377"/>
    <mergeCell ref="B321:L321"/>
    <mergeCell ref="B322:L322"/>
    <mergeCell ref="B323:M323"/>
    <mergeCell ref="B325:L325"/>
    <mergeCell ref="B326:L326"/>
    <mergeCell ref="B327:L327"/>
    <mergeCell ref="B328:L328"/>
    <mergeCell ref="B330:L330"/>
    <mergeCell ref="B331:L331"/>
    <mergeCell ref="C359:D359"/>
    <mergeCell ref="C360:D360"/>
    <mergeCell ref="C361:D361"/>
    <mergeCell ref="C362:D362"/>
    <mergeCell ref="C363:D363"/>
    <mergeCell ref="C364:E364"/>
    <mergeCell ref="C365:D365"/>
    <mergeCell ref="C366:D366"/>
    <mergeCell ref="C367:D367"/>
    <mergeCell ref="B301:L301"/>
    <mergeCell ref="B303:L303"/>
    <mergeCell ref="B318:L318"/>
    <mergeCell ref="B319:L319"/>
    <mergeCell ref="B320:L320"/>
    <mergeCell ref="B293:L293"/>
    <mergeCell ref="B294:L294"/>
    <mergeCell ref="B295:L295"/>
    <mergeCell ref="B297:L297"/>
    <mergeCell ref="B298:L298"/>
    <mergeCell ref="B299:L299"/>
    <mergeCell ref="B288:L288"/>
    <mergeCell ref="B238:L238"/>
    <mergeCell ref="B239:L239"/>
    <mergeCell ref="B241:L241"/>
    <mergeCell ref="B242:L242"/>
    <mergeCell ref="B243:L243"/>
    <mergeCell ref="B244:L244"/>
    <mergeCell ref="B300:L300"/>
    <mergeCell ref="B245:L245"/>
    <mergeCell ref="B246:L246"/>
    <mergeCell ref="B247:L247"/>
    <mergeCell ref="B267:L267"/>
    <mergeCell ref="B296:L296"/>
    <mergeCell ref="B86:L86"/>
    <mergeCell ref="B68:L68"/>
    <mergeCell ref="B70:L70"/>
    <mergeCell ref="B75:L75"/>
    <mergeCell ref="B76:L76"/>
    <mergeCell ref="B77:L77"/>
    <mergeCell ref="B79:L79"/>
    <mergeCell ref="B107:L107"/>
    <mergeCell ref="B95:L95"/>
    <mergeCell ref="B97:L97"/>
    <mergeCell ref="B103:L103"/>
    <mergeCell ref="B104:L104"/>
    <mergeCell ref="B105:L105"/>
    <mergeCell ref="B87:L87"/>
    <mergeCell ref="B63:L63"/>
    <mergeCell ref="B64:L64"/>
    <mergeCell ref="B66:L66"/>
    <mergeCell ref="B67:L67"/>
    <mergeCell ref="B55:L55"/>
    <mergeCell ref="B56:L56"/>
    <mergeCell ref="B57:L57"/>
    <mergeCell ref="B58:L58"/>
    <mergeCell ref="B59:L59"/>
    <mergeCell ref="B54:L54"/>
    <mergeCell ref="B43:L43"/>
    <mergeCell ref="B44:L44"/>
    <mergeCell ref="B45:L45"/>
    <mergeCell ref="B46:L46"/>
    <mergeCell ref="B47:L47"/>
    <mergeCell ref="B48:L48"/>
    <mergeCell ref="B60:L60"/>
    <mergeCell ref="B61:L61"/>
    <mergeCell ref="B32:L32"/>
    <mergeCell ref="B33:L33"/>
    <mergeCell ref="B34:L34"/>
    <mergeCell ref="B35:L35"/>
    <mergeCell ref="B49:L49"/>
    <mergeCell ref="B50:L50"/>
    <mergeCell ref="B51:L51"/>
    <mergeCell ref="B52:L52"/>
    <mergeCell ref="B53:L53"/>
    <mergeCell ref="B23:L23"/>
    <mergeCell ref="B24:L24"/>
    <mergeCell ref="B25:L25"/>
    <mergeCell ref="B26:L26"/>
    <mergeCell ref="B27:L27"/>
    <mergeCell ref="B28:L28"/>
    <mergeCell ref="B17:L17"/>
    <mergeCell ref="B18:L18"/>
    <mergeCell ref="B19:L19"/>
    <mergeCell ref="B20:L20"/>
    <mergeCell ref="B21:L21"/>
    <mergeCell ref="B22:L22"/>
    <mergeCell ref="B10:L10"/>
    <mergeCell ref="B11:L11"/>
    <mergeCell ref="B12:L12"/>
    <mergeCell ref="B14:L14"/>
    <mergeCell ref="B15:L15"/>
    <mergeCell ref="B16:L16"/>
    <mergeCell ref="B4:L4"/>
    <mergeCell ref="B5:L5"/>
    <mergeCell ref="B6:L6"/>
    <mergeCell ref="B9:L9"/>
    <mergeCell ref="B7:L7"/>
    <mergeCell ref="B739:L739"/>
    <mergeCell ref="B740:L740"/>
    <mergeCell ref="B741:L741"/>
    <mergeCell ref="B743:L743"/>
    <mergeCell ref="B744:L744"/>
    <mergeCell ref="B749:L749"/>
    <mergeCell ref="B792:L792"/>
    <mergeCell ref="B793:L793"/>
    <mergeCell ref="B794:L794"/>
    <mergeCell ref="F751:F753"/>
    <mergeCell ref="G751:G753"/>
    <mergeCell ref="B755:L755"/>
    <mergeCell ref="B756:L756"/>
    <mergeCell ref="B780:L780"/>
    <mergeCell ref="D758:E758"/>
    <mergeCell ref="D759:E759"/>
    <mergeCell ref="D760:E760"/>
    <mergeCell ref="D761:E761"/>
    <mergeCell ref="D762:E762"/>
    <mergeCell ref="D763:E763"/>
    <mergeCell ref="D764:F764"/>
    <mergeCell ref="D765:E765"/>
    <mergeCell ref="D766:E766"/>
    <mergeCell ref="D767:E767"/>
    <mergeCell ref="B796:L796"/>
    <mergeCell ref="B802:L802"/>
    <mergeCell ref="B803:L803"/>
    <mergeCell ref="B804:L804"/>
    <mergeCell ref="B806:L806"/>
    <mergeCell ref="B823:L823"/>
    <mergeCell ref="B824:L824"/>
    <mergeCell ref="B825:L825"/>
    <mergeCell ref="B827:L827"/>
    <mergeCell ref="B828:L828"/>
    <mergeCell ref="B829:L829"/>
    <mergeCell ref="B831:L831"/>
    <mergeCell ref="B837:L837"/>
    <mergeCell ref="B904:L904"/>
    <mergeCell ref="B905:L905"/>
    <mergeCell ref="B906:L906"/>
    <mergeCell ref="B907:L907"/>
    <mergeCell ref="B908:L908"/>
    <mergeCell ref="B963:L963"/>
    <mergeCell ref="B1043:L1043"/>
    <mergeCell ref="B1044:L1044"/>
    <mergeCell ref="B909:L909"/>
    <mergeCell ref="B911:L911"/>
    <mergeCell ref="B912:L912"/>
    <mergeCell ref="B913:L913"/>
    <mergeCell ref="B914:L914"/>
    <mergeCell ref="B948:L948"/>
    <mergeCell ref="B915:L915"/>
    <mergeCell ref="B1072:L1072"/>
    <mergeCell ref="B1073:L1073"/>
    <mergeCell ref="B1074:L1074"/>
    <mergeCell ref="B1075:L1075"/>
    <mergeCell ref="B1076:L1076"/>
    <mergeCell ref="B527:L527"/>
    <mergeCell ref="B1045:L1045"/>
    <mergeCell ref="B1047:L1047"/>
    <mergeCell ref="B1048:L1048"/>
    <mergeCell ref="B1049:L1049"/>
    <mergeCell ref="B1050:L1050"/>
    <mergeCell ref="B1051:L1051"/>
    <mergeCell ref="B1068:L1068"/>
    <mergeCell ref="B1069:L1069"/>
    <mergeCell ref="B1071:L1071"/>
    <mergeCell ref="B916:L916"/>
    <mergeCell ref="B950:L950"/>
    <mergeCell ref="B959:L959"/>
    <mergeCell ref="B960:L960"/>
    <mergeCell ref="B961:L961"/>
    <mergeCell ref="D676:E676"/>
    <mergeCell ref="D677:E677"/>
    <mergeCell ref="D678:E678"/>
    <mergeCell ref="B962:L962"/>
    <mergeCell ref="B29:L29"/>
    <mergeCell ref="B42:L42"/>
    <mergeCell ref="B92:L92"/>
    <mergeCell ref="B93:L93"/>
    <mergeCell ref="B94:L94"/>
    <mergeCell ref="B121:L121"/>
    <mergeCell ref="B122:L122"/>
    <mergeCell ref="B182:L182"/>
    <mergeCell ref="B150:L150"/>
    <mergeCell ref="B123:L123"/>
    <mergeCell ref="B120:L120"/>
    <mergeCell ref="B119:L119"/>
    <mergeCell ref="B91:L91"/>
    <mergeCell ref="B90:L90"/>
    <mergeCell ref="B89:L89"/>
    <mergeCell ref="B88:L88"/>
    <mergeCell ref="B36:L36"/>
    <mergeCell ref="B37:L37"/>
    <mergeCell ref="B38:L38"/>
    <mergeCell ref="B39:L39"/>
    <mergeCell ref="B40:L40"/>
    <mergeCell ref="B41:L41"/>
    <mergeCell ref="B30:L30"/>
    <mergeCell ref="B31:L31"/>
    <mergeCell ref="B376:L376"/>
    <mergeCell ref="B379:L379"/>
    <mergeCell ref="B146:L146"/>
    <mergeCell ref="B144:L144"/>
    <mergeCell ref="B145:L145"/>
    <mergeCell ref="B143:L143"/>
    <mergeCell ref="B147:L147"/>
    <mergeCell ref="B188:L188"/>
    <mergeCell ref="B191:L191"/>
    <mergeCell ref="B335:L335"/>
    <mergeCell ref="B192:L192"/>
    <mergeCell ref="B193:L193"/>
    <mergeCell ref="B195:L195"/>
    <mergeCell ref="B215:L215"/>
    <mergeCell ref="B217:L217"/>
    <mergeCell ref="B237:L237"/>
    <mergeCell ref="B183:L183"/>
    <mergeCell ref="B184:L184"/>
    <mergeCell ref="B185:L185"/>
    <mergeCell ref="B186:L186"/>
    <mergeCell ref="B189:L189"/>
    <mergeCell ref="B190:L190"/>
    <mergeCell ref="B149:J149"/>
    <mergeCell ref="B286:L286"/>
  </mergeCells>
  <pageMargins left="0.7" right="0.7" top="0.75" bottom="0.75" header="0.3" footer="0.3"/>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8"/>
  <sheetViews>
    <sheetView workbookViewId="0">
      <selection activeCell="L7" sqref="L7"/>
    </sheetView>
  </sheetViews>
  <sheetFormatPr defaultRowHeight="15" x14ac:dyDescent="0.25"/>
  <cols>
    <col min="2" max="2" width="21.140625" customWidth="1"/>
    <col min="3" max="3" width="25.85546875" customWidth="1"/>
    <col min="4" max="4" width="14" customWidth="1"/>
    <col min="5" max="5" width="17.7109375" customWidth="1"/>
    <col min="6" max="6" width="20.140625" customWidth="1"/>
    <col min="7" max="7" width="17.28515625" customWidth="1"/>
    <col min="8" max="8" width="17.85546875" customWidth="1"/>
  </cols>
  <sheetData>
    <row r="1" spans="2:16" ht="15.75" x14ac:dyDescent="0.25">
      <c r="J1" s="251" t="s">
        <v>724</v>
      </c>
    </row>
    <row r="3" spans="2:16" ht="15" customHeight="1" x14ac:dyDescent="0.25">
      <c r="B3" s="270" t="s">
        <v>569</v>
      </c>
      <c r="C3" s="270"/>
      <c r="D3" s="270"/>
      <c r="E3" s="270"/>
      <c r="F3" s="270"/>
      <c r="G3" s="270"/>
      <c r="H3" s="270"/>
    </row>
    <row r="4" spans="2:16" ht="15.75" x14ac:dyDescent="0.25">
      <c r="B4" s="174" t="s">
        <v>570</v>
      </c>
      <c r="J4" s="251"/>
    </row>
    <row r="5" spans="2:16" ht="15.75" x14ac:dyDescent="0.25">
      <c r="B5" s="219" t="s">
        <v>571</v>
      </c>
    </row>
    <row r="6" spans="2:16" ht="15.75" x14ac:dyDescent="0.25">
      <c r="B6" s="219" t="s">
        <v>572</v>
      </c>
    </row>
    <row r="7" spans="2:16" ht="47.25" x14ac:dyDescent="0.25">
      <c r="B7" s="232" t="s">
        <v>573</v>
      </c>
      <c r="C7" s="232" t="s">
        <v>574</v>
      </c>
      <c r="D7" s="232" t="s">
        <v>575</v>
      </c>
      <c r="E7" s="231" t="s">
        <v>576</v>
      </c>
      <c r="F7" s="231" t="s">
        <v>577</v>
      </c>
      <c r="P7" s="170"/>
    </row>
    <row r="8" spans="2:16" ht="15.75" x14ac:dyDescent="0.25">
      <c r="B8" s="318" t="s">
        <v>578</v>
      </c>
      <c r="C8" s="318"/>
      <c r="D8" s="318"/>
      <c r="E8" s="318"/>
      <c r="F8" s="318"/>
    </row>
    <row r="9" spans="2:16" ht="15.75" x14ac:dyDescent="0.25">
      <c r="B9" s="246" t="s">
        <v>579</v>
      </c>
      <c r="C9" s="235" t="s">
        <v>580</v>
      </c>
      <c r="D9" s="235" t="s">
        <v>581</v>
      </c>
      <c r="E9" s="235" t="s">
        <v>582</v>
      </c>
      <c r="F9" s="235" t="s">
        <v>583</v>
      </c>
    </row>
    <row r="10" spans="2:16" ht="15.75" x14ac:dyDescent="0.25">
      <c r="B10" s="219"/>
    </row>
    <row r="11" spans="2:16" ht="15.75" x14ac:dyDescent="0.25">
      <c r="B11" s="219" t="s">
        <v>584</v>
      </c>
    </row>
    <row r="12" spans="2:16" x14ac:dyDescent="0.25">
      <c r="B12" s="317" t="s">
        <v>585</v>
      </c>
      <c r="C12" s="317" t="s">
        <v>586</v>
      </c>
      <c r="D12" s="317"/>
      <c r="E12" s="317" t="s">
        <v>587</v>
      </c>
      <c r="F12" s="317" t="s">
        <v>588</v>
      </c>
      <c r="G12" s="317" t="s">
        <v>589</v>
      </c>
      <c r="H12" s="220"/>
    </row>
    <row r="13" spans="2:16" x14ac:dyDescent="0.25">
      <c r="B13" s="317"/>
      <c r="C13" s="317"/>
      <c r="D13" s="317"/>
      <c r="E13" s="317"/>
      <c r="F13" s="317"/>
      <c r="G13" s="317"/>
      <c r="H13" s="220"/>
    </row>
    <row r="14" spans="2:16" x14ac:dyDescent="0.25">
      <c r="B14" s="317"/>
      <c r="C14" s="317"/>
      <c r="D14" s="317"/>
      <c r="E14" s="317"/>
      <c r="F14" s="317"/>
      <c r="G14" s="317"/>
      <c r="H14" s="220"/>
    </row>
    <row r="15" spans="2:16" ht="31.5" x14ac:dyDescent="0.25">
      <c r="B15" s="317"/>
      <c r="C15" s="232" t="s">
        <v>590</v>
      </c>
      <c r="D15" s="232" t="s">
        <v>591</v>
      </c>
      <c r="E15" s="317"/>
      <c r="F15" s="317"/>
      <c r="G15" s="317"/>
      <c r="H15" s="220"/>
    </row>
    <row r="16" spans="2:16" ht="15.75" x14ac:dyDescent="0.25">
      <c r="B16" s="319" t="s">
        <v>592</v>
      </c>
      <c r="C16" s="319"/>
      <c r="D16" s="319"/>
      <c r="E16" s="319"/>
      <c r="F16" s="319"/>
      <c r="G16" s="319"/>
      <c r="H16" s="220"/>
    </row>
    <row r="17" spans="2:9" ht="15.75" x14ac:dyDescent="0.25">
      <c r="B17" s="243" t="s">
        <v>102</v>
      </c>
      <c r="C17" s="244">
        <v>15</v>
      </c>
      <c r="D17" s="244" t="s">
        <v>593</v>
      </c>
      <c r="E17" s="244">
        <v>140</v>
      </c>
      <c r="F17" s="244" t="s">
        <v>594</v>
      </c>
      <c r="G17" s="244">
        <v>8</v>
      </c>
      <c r="H17" s="220"/>
    </row>
    <row r="18" spans="2:9" ht="15.75" x14ac:dyDescent="0.25">
      <c r="B18" s="174"/>
    </row>
    <row r="19" spans="2:9" ht="15.75" x14ac:dyDescent="0.25">
      <c r="B19" s="219" t="s">
        <v>595</v>
      </c>
    </row>
    <row r="20" spans="2:9" ht="50.25" customHeight="1" x14ac:dyDescent="0.25">
      <c r="B20" s="317" t="s">
        <v>585</v>
      </c>
      <c r="C20" s="317" t="s">
        <v>596</v>
      </c>
      <c r="D20" s="317" t="s">
        <v>597</v>
      </c>
      <c r="E20" s="317" t="s">
        <v>598</v>
      </c>
      <c r="F20" s="317" t="s">
        <v>599</v>
      </c>
      <c r="G20" s="317" t="s">
        <v>600</v>
      </c>
      <c r="H20" s="317"/>
      <c r="I20" s="220"/>
    </row>
    <row r="21" spans="2:9" x14ac:dyDescent="0.25">
      <c r="B21" s="317"/>
      <c r="C21" s="317"/>
      <c r="D21" s="317"/>
      <c r="E21" s="317"/>
      <c r="F21" s="317"/>
      <c r="G21" s="317"/>
      <c r="H21" s="317"/>
      <c r="I21" s="220"/>
    </row>
    <row r="22" spans="2:9" x14ac:dyDescent="0.25">
      <c r="B22" s="317"/>
      <c r="C22" s="317"/>
      <c r="D22" s="317"/>
      <c r="E22" s="317"/>
      <c r="F22" s="317"/>
      <c r="G22" s="317"/>
      <c r="H22" s="317"/>
      <c r="I22" s="220"/>
    </row>
    <row r="23" spans="2:9" ht="15.75" x14ac:dyDescent="0.25">
      <c r="B23" s="317"/>
      <c r="C23" s="317"/>
      <c r="D23" s="317"/>
      <c r="E23" s="317"/>
      <c r="F23" s="317"/>
      <c r="G23" s="232" t="s">
        <v>601</v>
      </c>
      <c r="H23" s="231" t="s">
        <v>602</v>
      </c>
      <c r="I23" s="220"/>
    </row>
    <row r="24" spans="2:9" ht="15.75" x14ac:dyDescent="0.25">
      <c r="B24" s="319" t="s">
        <v>592</v>
      </c>
      <c r="C24" s="319"/>
      <c r="D24" s="319"/>
      <c r="E24" s="319"/>
      <c r="F24" s="319"/>
      <c r="G24" s="319"/>
      <c r="H24" s="319"/>
      <c r="I24" s="220"/>
    </row>
    <row r="25" spans="2:9" ht="31.5" x14ac:dyDescent="0.25">
      <c r="B25" s="243" t="s">
        <v>102</v>
      </c>
      <c r="C25" s="244" t="s">
        <v>603</v>
      </c>
      <c r="D25" s="244">
        <v>15</v>
      </c>
      <c r="E25" s="244">
        <v>41.23</v>
      </c>
      <c r="F25" s="235" t="s">
        <v>604</v>
      </c>
      <c r="G25" s="235" t="s">
        <v>605</v>
      </c>
      <c r="H25" s="235" t="s">
        <v>606</v>
      </c>
      <c r="I25" s="220"/>
    </row>
    <row r="26" spans="2:9" ht="15.75" x14ac:dyDescent="0.25">
      <c r="B26" s="244"/>
      <c r="C26" s="245"/>
      <c r="D26" s="245"/>
      <c r="E26" s="245"/>
      <c r="F26" s="233"/>
      <c r="G26" s="233"/>
      <c r="H26" s="233"/>
      <c r="I26" s="220"/>
    </row>
    <row r="27" spans="2:9" ht="15.75" x14ac:dyDescent="0.25">
      <c r="B27" s="174"/>
    </row>
    <row r="28" spans="2:9" ht="15.75" x14ac:dyDescent="0.25">
      <c r="B28" s="219" t="s">
        <v>607</v>
      </c>
    </row>
    <row r="29" spans="2:9" ht="31.5" x14ac:dyDescent="0.25">
      <c r="B29" s="317" t="s">
        <v>608</v>
      </c>
      <c r="C29" s="317" t="s">
        <v>474</v>
      </c>
      <c r="D29" s="317" t="s">
        <v>601</v>
      </c>
      <c r="E29" s="232" t="s">
        <v>609</v>
      </c>
      <c r="F29" s="321" t="s">
        <v>576</v>
      </c>
    </row>
    <row r="30" spans="2:9" ht="15.75" x14ac:dyDescent="0.25">
      <c r="B30" s="317"/>
      <c r="C30" s="317"/>
      <c r="D30" s="317"/>
      <c r="E30" s="232" t="s">
        <v>610</v>
      </c>
      <c r="F30" s="321"/>
    </row>
    <row r="31" spans="2:9" ht="15.75" x14ac:dyDescent="0.25">
      <c r="B31" s="319" t="s">
        <v>592</v>
      </c>
      <c r="C31" s="319"/>
      <c r="D31" s="319"/>
      <c r="E31" s="319"/>
      <c r="F31" s="319"/>
    </row>
    <row r="32" spans="2:9" ht="47.25" x14ac:dyDescent="0.25">
      <c r="B32" s="234" t="s">
        <v>611</v>
      </c>
      <c r="C32" s="235" t="s">
        <v>612</v>
      </c>
      <c r="D32" s="236">
        <v>140</v>
      </c>
      <c r="E32" s="236" t="s">
        <v>613</v>
      </c>
      <c r="F32" s="235">
        <v>560</v>
      </c>
    </row>
    <row r="33" spans="2:10" ht="15.75" x14ac:dyDescent="0.25">
      <c r="B33" s="236" t="s">
        <v>614</v>
      </c>
      <c r="C33" s="233"/>
      <c r="D33" s="236"/>
      <c r="E33" s="236"/>
      <c r="F33" s="242">
        <v>560</v>
      </c>
    </row>
    <row r="34" spans="2:10" ht="15.75" x14ac:dyDescent="0.25">
      <c r="B34" s="219"/>
    </row>
    <row r="35" spans="2:10" ht="15.75" x14ac:dyDescent="0.25">
      <c r="B35" s="219" t="s">
        <v>615</v>
      </c>
    </row>
    <row r="36" spans="2:10" ht="50.25" customHeight="1" x14ac:dyDescent="0.25">
      <c r="B36" s="320" t="s">
        <v>585</v>
      </c>
      <c r="C36" s="320" t="s">
        <v>616</v>
      </c>
      <c r="D36" s="320" t="s">
        <v>617</v>
      </c>
      <c r="E36" s="320" t="s">
        <v>618</v>
      </c>
      <c r="F36" s="322" t="s">
        <v>619</v>
      </c>
      <c r="G36" s="322"/>
      <c r="H36" s="322"/>
      <c r="I36" s="322"/>
      <c r="J36" s="320" t="s">
        <v>620</v>
      </c>
    </row>
    <row r="37" spans="2:10" ht="25.5" x14ac:dyDescent="0.25">
      <c r="B37" s="320"/>
      <c r="C37" s="320"/>
      <c r="D37" s="320"/>
      <c r="E37" s="320"/>
      <c r="F37" s="240" t="s">
        <v>621</v>
      </c>
      <c r="G37" s="240" t="s">
        <v>622</v>
      </c>
      <c r="H37" s="240" t="s">
        <v>623</v>
      </c>
      <c r="I37" s="241" t="s">
        <v>624</v>
      </c>
      <c r="J37" s="320"/>
    </row>
    <row r="38" spans="2:10" x14ac:dyDescent="0.25">
      <c r="B38" s="323" t="s">
        <v>592</v>
      </c>
      <c r="C38" s="323"/>
      <c r="D38" s="323"/>
      <c r="E38" s="323"/>
      <c r="F38" s="323"/>
      <c r="G38" s="323"/>
      <c r="H38" s="323"/>
      <c r="I38" s="323"/>
      <c r="J38" s="323"/>
    </row>
    <row r="39" spans="2:10" x14ac:dyDescent="0.25">
      <c r="B39" s="225">
        <v>1</v>
      </c>
      <c r="C39" s="227"/>
      <c r="D39" s="227" t="s">
        <v>625</v>
      </c>
      <c r="E39" s="227" t="s">
        <v>626</v>
      </c>
      <c r="F39" s="225"/>
      <c r="G39" s="225"/>
      <c r="H39" s="225">
        <v>5.3</v>
      </c>
      <c r="I39" s="225">
        <v>12</v>
      </c>
      <c r="J39" s="225">
        <v>600</v>
      </c>
    </row>
    <row r="40" spans="2:10" x14ac:dyDescent="0.25">
      <c r="B40" s="225" t="s">
        <v>627</v>
      </c>
      <c r="C40" s="227"/>
      <c r="D40" s="227" t="s">
        <v>628</v>
      </c>
      <c r="E40" s="227" t="s">
        <v>626</v>
      </c>
      <c r="F40" s="225" t="s">
        <v>629</v>
      </c>
      <c r="G40" s="225" t="s">
        <v>630</v>
      </c>
      <c r="H40" s="225" t="s">
        <v>631</v>
      </c>
      <c r="I40" s="225"/>
      <c r="J40" s="225">
        <v>244</v>
      </c>
    </row>
    <row r="41" spans="2:10" ht="15.75" x14ac:dyDescent="0.25">
      <c r="B41" s="174"/>
    </row>
    <row r="42" spans="2:10" ht="15.75" x14ac:dyDescent="0.25">
      <c r="B42" s="219" t="s">
        <v>632</v>
      </c>
    </row>
    <row r="43" spans="2:10" ht="15.75" x14ac:dyDescent="0.25">
      <c r="B43" s="221" t="s">
        <v>633</v>
      </c>
    </row>
    <row r="44" spans="2:10" ht="46.5" customHeight="1" x14ac:dyDescent="0.25">
      <c r="B44" s="317" t="s">
        <v>585</v>
      </c>
      <c r="C44" s="317" t="s">
        <v>634</v>
      </c>
      <c r="D44" s="317" t="s">
        <v>635</v>
      </c>
      <c r="E44" s="317"/>
      <c r="F44" s="317"/>
      <c r="G44" s="317" t="s">
        <v>636</v>
      </c>
      <c r="H44" s="317"/>
      <c r="I44" s="317"/>
    </row>
    <row r="45" spans="2:10" ht="15.75" x14ac:dyDescent="0.25">
      <c r="B45" s="317"/>
      <c r="C45" s="317"/>
      <c r="D45" s="231" t="s">
        <v>637</v>
      </c>
      <c r="E45" s="231" t="s">
        <v>638</v>
      </c>
      <c r="F45" s="231" t="s">
        <v>639</v>
      </c>
      <c r="G45" s="231" t="s">
        <v>640</v>
      </c>
      <c r="H45" s="231" t="s">
        <v>638</v>
      </c>
      <c r="I45" s="231" t="s">
        <v>639</v>
      </c>
    </row>
    <row r="46" spans="2:10" ht="15.75" x14ac:dyDescent="0.25">
      <c r="B46" s="318" t="s">
        <v>641</v>
      </c>
      <c r="C46" s="318"/>
      <c r="D46" s="318"/>
      <c r="E46" s="318"/>
      <c r="F46" s="318"/>
      <c r="G46" s="318"/>
      <c r="H46" s="318"/>
      <c r="I46" s="318"/>
    </row>
    <row r="47" spans="2:10" ht="15.75" x14ac:dyDescent="0.25">
      <c r="B47" s="233" t="s">
        <v>642</v>
      </c>
      <c r="C47" s="233" t="s">
        <v>643</v>
      </c>
      <c r="D47" s="236" t="s">
        <v>644</v>
      </c>
      <c r="E47" s="236" t="s">
        <v>645</v>
      </c>
      <c r="F47" s="236" t="s">
        <v>646</v>
      </c>
      <c r="G47" s="236" t="s">
        <v>644</v>
      </c>
      <c r="H47" s="236" t="s">
        <v>645</v>
      </c>
      <c r="I47" s="236" t="s">
        <v>647</v>
      </c>
    </row>
    <row r="48" spans="2:10" ht="15.75" x14ac:dyDescent="0.25">
      <c r="B48" s="174"/>
    </row>
    <row r="49" spans="2:8" ht="15.75" x14ac:dyDescent="0.25">
      <c r="B49" s="221" t="s">
        <v>648</v>
      </c>
    </row>
    <row r="50" spans="2:8" ht="46.5" customHeight="1" x14ac:dyDescent="0.25">
      <c r="B50" s="317" t="s">
        <v>585</v>
      </c>
      <c r="C50" s="317" t="s">
        <v>649</v>
      </c>
      <c r="D50" s="317" t="s">
        <v>650</v>
      </c>
      <c r="E50" s="317" t="s">
        <v>651</v>
      </c>
      <c r="F50" s="317"/>
      <c r="G50" s="317"/>
      <c r="H50" s="317"/>
    </row>
    <row r="51" spans="2:8" ht="15.75" x14ac:dyDescent="0.25">
      <c r="B51" s="317"/>
      <c r="C51" s="317"/>
      <c r="D51" s="317"/>
      <c r="E51" s="231" t="s">
        <v>621</v>
      </c>
      <c r="F51" s="231" t="s">
        <v>622</v>
      </c>
      <c r="G51" s="231" t="s">
        <v>623</v>
      </c>
      <c r="H51" s="239" t="s">
        <v>624</v>
      </c>
    </row>
    <row r="52" spans="2:8" ht="15.75" x14ac:dyDescent="0.25">
      <c r="B52" s="318" t="s">
        <v>641</v>
      </c>
      <c r="C52" s="318"/>
      <c r="D52" s="318"/>
      <c r="E52" s="318"/>
      <c r="F52" s="318"/>
      <c r="G52" s="318"/>
      <c r="H52" s="318"/>
    </row>
    <row r="53" spans="2:8" ht="15.75" x14ac:dyDescent="0.25">
      <c r="B53" s="233" t="s">
        <v>652</v>
      </c>
      <c r="C53" s="233" t="s">
        <v>653</v>
      </c>
      <c r="D53" s="233" t="s">
        <v>654</v>
      </c>
      <c r="E53" s="233"/>
      <c r="F53" s="233"/>
      <c r="G53" s="233" t="s">
        <v>630</v>
      </c>
      <c r="H53" s="233" t="s">
        <v>655</v>
      </c>
    </row>
    <row r="54" spans="2:8" ht="15.75" x14ac:dyDescent="0.25">
      <c r="B54" s="233" t="s">
        <v>627</v>
      </c>
      <c r="C54" s="233" t="s">
        <v>656</v>
      </c>
      <c r="D54" s="233" t="s">
        <v>657</v>
      </c>
      <c r="E54" s="233"/>
      <c r="F54" s="233"/>
      <c r="G54" s="233"/>
      <c r="H54" s="233"/>
    </row>
    <row r="55" spans="2:8" ht="15.75" x14ac:dyDescent="0.25">
      <c r="B55" s="174"/>
    </row>
    <row r="56" spans="2:8" ht="15.75" x14ac:dyDescent="0.25">
      <c r="B56" s="219" t="s">
        <v>658</v>
      </c>
    </row>
    <row r="57" spans="2:8" ht="31.5" x14ac:dyDescent="0.25">
      <c r="B57" s="232" t="s">
        <v>659</v>
      </c>
      <c r="C57" s="232" t="s">
        <v>660</v>
      </c>
      <c r="D57" s="232" t="s">
        <v>458</v>
      </c>
      <c r="E57" s="231" t="s">
        <v>640</v>
      </c>
      <c r="F57" s="231" t="s">
        <v>577</v>
      </c>
    </row>
    <row r="58" spans="2:8" ht="15.75" x14ac:dyDescent="0.25">
      <c r="B58" s="318" t="s">
        <v>592</v>
      </c>
      <c r="C58" s="318"/>
      <c r="D58" s="318"/>
      <c r="E58" s="318"/>
      <c r="F58" s="318"/>
    </row>
    <row r="59" spans="2:8" ht="15.75" x14ac:dyDescent="0.25">
      <c r="B59" s="235">
        <v>152</v>
      </c>
      <c r="C59" s="235">
        <v>4</v>
      </c>
      <c r="D59" s="235" t="s">
        <v>661</v>
      </c>
      <c r="E59" s="235">
        <v>500</v>
      </c>
      <c r="F59" s="235">
        <v>2</v>
      </c>
    </row>
    <row r="60" spans="2:8" ht="15.75" x14ac:dyDescent="0.25">
      <c r="B60" s="235">
        <v>170</v>
      </c>
      <c r="C60" s="235">
        <v>8.3000000000000007</v>
      </c>
      <c r="D60" s="235" t="s">
        <v>662</v>
      </c>
      <c r="E60" s="235">
        <v>1200</v>
      </c>
      <c r="F60" s="235">
        <v>4</v>
      </c>
    </row>
    <row r="61" spans="2:8" ht="15.75" x14ac:dyDescent="0.25">
      <c r="B61" s="235">
        <v>110</v>
      </c>
      <c r="C61" s="235">
        <v>5.3</v>
      </c>
      <c r="D61" s="235" t="s">
        <v>612</v>
      </c>
      <c r="E61" s="235">
        <v>2500</v>
      </c>
      <c r="F61" s="235">
        <v>8</v>
      </c>
    </row>
    <row r="62" spans="2:8" ht="15.75" x14ac:dyDescent="0.25">
      <c r="B62" s="237" t="s">
        <v>614</v>
      </c>
      <c r="C62" s="238"/>
      <c r="D62" s="231"/>
      <c r="E62" s="231">
        <v>4200</v>
      </c>
      <c r="F62" s="231">
        <v>14</v>
      </c>
    </row>
    <row r="63" spans="2:8" ht="15.75" x14ac:dyDescent="0.25">
      <c r="B63" s="219"/>
    </row>
    <row r="64" spans="2:8" ht="50.25" customHeight="1" x14ac:dyDescent="0.25">
      <c r="B64" s="271" t="s">
        <v>663</v>
      </c>
      <c r="C64" s="271"/>
      <c r="D64" s="271"/>
      <c r="E64" s="271"/>
      <c r="F64" s="271"/>
    </row>
    <row r="65" spans="2:8" ht="15.75" x14ac:dyDescent="0.25">
      <c r="B65" s="219"/>
    </row>
    <row r="66" spans="2:8" ht="15.75" x14ac:dyDescent="0.25">
      <c r="B66" s="219" t="s">
        <v>664</v>
      </c>
    </row>
    <row r="67" spans="2:8" ht="30.75" customHeight="1" x14ac:dyDescent="0.25">
      <c r="B67" s="317" t="s">
        <v>585</v>
      </c>
      <c r="C67" s="317" t="s">
        <v>665</v>
      </c>
      <c r="D67" s="317" t="s">
        <v>461</v>
      </c>
      <c r="E67" s="317"/>
      <c r="F67" s="317"/>
      <c r="G67" s="317"/>
    </row>
    <row r="68" spans="2:8" ht="15.75" x14ac:dyDescent="0.25">
      <c r="B68" s="317"/>
      <c r="C68" s="317"/>
      <c r="D68" s="231" t="s">
        <v>621</v>
      </c>
      <c r="E68" s="231" t="s">
        <v>622</v>
      </c>
      <c r="F68" s="232" t="s">
        <v>666</v>
      </c>
      <c r="G68" s="232" t="s">
        <v>623</v>
      </c>
    </row>
    <row r="69" spans="2:8" ht="15.75" x14ac:dyDescent="0.25">
      <c r="B69" s="318" t="s">
        <v>592</v>
      </c>
      <c r="C69" s="318"/>
      <c r="D69" s="318"/>
      <c r="E69" s="318"/>
      <c r="F69" s="318"/>
      <c r="G69" s="318"/>
    </row>
    <row r="70" spans="2:8" ht="15.75" x14ac:dyDescent="0.25">
      <c r="B70" s="233" t="s">
        <v>642</v>
      </c>
      <c r="C70" s="233" t="s">
        <v>667</v>
      </c>
      <c r="D70" s="233"/>
      <c r="E70" s="233"/>
      <c r="F70" s="234"/>
      <c r="G70" s="234"/>
    </row>
    <row r="71" spans="2:8" ht="15.75" x14ac:dyDescent="0.25">
      <c r="B71" s="233" t="s">
        <v>668</v>
      </c>
      <c r="C71" s="233" t="s">
        <v>669</v>
      </c>
      <c r="D71" s="233"/>
      <c r="E71" s="233"/>
      <c r="F71" s="234"/>
      <c r="G71" s="234"/>
    </row>
    <row r="72" spans="2:8" ht="15.75" x14ac:dyDescent="0.25">
      <c r="B72" s="219"/>
    </row>
    <row r="73" spans="2:8" ht="15.75" x14ac:dyDescent="0.25">
      <c r="B73" s="219" t="s">
        <v>670</v>
      </c>
    </row>
    <row r="74" spans="2:8" ht="50.25" customHeight="1" x14ac:dyDescent="0.25">
      <c r="B74" s="326" t="s">
        <v>671</v>
      </c>
      <c r="C74" s="327" t="s">
        <v>672</v>
      </c>
      <c r="D74" s="327" t="s">
        <v>68</v>
      </c>
      <c r="E74" s="327" t="s">
        <v>69</v>
      </c>
      <c r="F74" s="327" t="s">
        <v>673</v>
      </c>
      <c r="G74" s="328" t="s">
        <v>70</v>
      </c>
      <c r="H74" s="325" t="s">
        <v>674</v>
      </c>
    </row>
    <row r="75" spans="2:8" x14ac:dyDescent="0.25">
      <c r="B75" s="326"/>
      <c r="C75" s="327"/>
      <c r="D75" s="327"/>
      <c r="E75" s="327"/>
      <c r="F75" s="327"/>
      <c r="G75" s="328"/>
      <c r="H75" s="325"/>
    </row>
    <row r="76" spans="2:8" x14ac:dyDescent="0.25">
      <c r="B76" s="228">
        <v>1</v>
      </c>
      <c r="C76" s="228">
        <v>2</v>
      </c>
      <c r="D76" s="228">
        <v>3</v>
      </c>
      <c r="E76" s="228">
        <v>4</v>
      </c>
      <c r="F76" s="228">
        <v>5</v>
      </c>
      <c r="G76" s="229">
        <v>6</v>
      </c>
      <c r="H76" s="229">
        <v>7</v>
      </c>
    </row>
    <row r="77" spans="2:8" ht="15.75" x14ac:dyDescent="0.25">
      <c r="B77" s="228">
        <v>1</v>
      </c>
      <c r="C77" s="209" t="s">
        <v>71</v>
      </c>
      <c r="D77" s="65">
        <v>60</v>
      </c>
      <c r="E77" s="65"/>
      <c r="F77" s="65"/>
      <c r="G77" s="63"/>
      <c r="H77" s="229"/>
    </row>
    <row r="78" spans="2:8" ht="15.75" x14ac:dyDescent="0.25">
      <c r="B78" s="228" t="s">
        <v>103</v>
      </c>
      <c r="C78" s="209" t="s">
        <v>72</v>
      </c>
      <c r="D78" s="65">
        <v>15</v>
      </c>
      <c r="E78" s="65"/>
      <c r="F78" s="65"/>
      <c r="G78" s="63"/>
      <c r="H78" s="229"/>
    </row>
    <row r="79" spans="2:8" ht="47.25" x14ac:dyDescent="0.25">
      <c r="B79" s="228">
        <v>3</v>
      </c>
      <c r="C79" s="230" t="s">
        <v>675</v>
      </c>
      <c r="D79" s="65">
        <v>24</v>
      </c>
      <c r="E79" s="65"/>
      <c r="F79" s="65"/>
      <c r="G79" s="63"/>
      <c r="H79" s="229"/>
    </row>
    <row r="80" spans="2:8" ht="31.5" x14ac:dyDescent="0.25">
      <c r="B80" s="228">
        <v>4</v>
      </c>
      <c r="C80" s="230" t="s">
        <v>74</v>
      </c>
      <c r="D80" s="65">
        <v>0.33</v>
      </c>
      <c r="E80" s="65"/>
      <c r="F80" s="65"/>
      <c r="G80" s="63"/>
      <c r="H80" s="229"/>
    </row>
    <row r="81" spans="2:13" ht="15.75" x14ac:dyDescent="0.25">
      <c r="B81" s="222"/>
    </row>
    <row r="82" spans="2:13" ht="15.75" x14ac:dyDescent="0.25">
      <c r="B82" s="219" t="s">
        <v>676</v>
      </c>
    </row>
    <row r="83" spans="2:13" ht="50.25" customHeight="1" x14ac:dyDescent="0.25">
      <c r="B83" s="322" t="s">
        <v>677</v>
      </c>
      <c r="C83" s="322" t="s">
        <v>678</v>
      </c>
      <c r="D83" s="322" t="s">
        <v>679</v>
      </c>
      <c r="E83" s="224" t="s">
        <v>680</v>
      </c>
      <c r="F83" s="320" t="s">
        <v>682</v>
      </c>
      <c r="G83" s="320" t="s">
        <v>683</v>
      </c>
      <c r="H83" s="320" t="s">
        <v>684</v>
      </c>
      <c r="I83" s="320" t="s">
        <v>685</v>
      </c>
      <c r="J83" s="320" t="s">
        <v>686</v>
      </c>
      <c r="K83" s="320" t="s">
        <v>687</v>
      </c>
      <c r="L83" s="320" t="s">
        <v>688</v>
      </c>
      <c r="M83" s="324"/>
    </row>
    <row r="84" spans="2:13" ht="25.5" x14ac:dyDescent="0.25">
      <c r="B84" s="322"/>
      <c r="C84" s="322"/>
      <c r="D84" s="322"/>
      <c r="E84" s="224" t="s">
        <v>681</v>
      </c>
      <c r="F84" s="320"/>
      <c r="G84" s="320"/>
      <c r="H84" s="320"/>
      <c r="I84" s="320"/>
      <c r="J84" s="320"/>
      <c r="K84" s="320"/>
      <c r="L84" s="320"/>
      <c r="M84" s="324"/>
    </row>
    <row r="85" spans="2:13" x14ac:dyDescent="0.25">
      <c r="B85" s="329" t="s">
        <v>592</v>
      </c>
      <c r="C85" s="329"/>
      <c r="D85" s="329"/>
      <c r="E85" s="329"/>
      <c r="F85" s="329"/>
      <c r="G85" s="329"/>
      <c r="H85" s="329"/>
      <c r="I85" s="329"/>
      <c r="J85" s="329"/>
      <c r="K85" s="329"/>
      <c r="L85" s="329"/>
      <c r="M85" s="223"/>
    </row>
    <row r="86" spans="2:13" x14ac:dyDescent="0.25">
      <c r="B86" s="225" t="s">
        <v>652</v>
      </c>
      <c r="C86" s="226" t="s">
        <v>689</v>
      </c>
      <c r="D86" s="227" t="s">
        <v>690</v>
      </c>
      <c r="E86" s="226" t="s">
        <v>691</v>
      </c>
      <c r="F86" s="226" t="s">
        <v>692</v>
      </c>
      <c r="G86" s="226" t="s">
        <v>693</v>
      </c>
      <c r="H86" s="226" t="s">
        <v>694</v>
      </c>
      <c r="I86" s="226" t="s">
        <v>695</v>
      </c>
      <c r="J86" s="226" t="s">
        <v>696</v>
      </c>
      <c r="K86" s="226" t="s">
        <v>627</v>
      </c>
      <c r="L86" s="226" t="s">
        <v>697</v>
      </c>
      <c r="M86" s="220"/>
    </row>
    <row r="87" spans="2:13" x14ac:dyDescent="0.25">
      <c r="B87" s="225" t="s">
        <v>583</v>
      </c>
      <c r="C87" s="226" t="s">
        <v>698</v>
      </c>
      <c r="D87" s="227" t="s">
        <v>699</v>
      </c>
      <c r="E87" s="226" t="s">
        <v>700</v>
      </c>
      <c r="F87" s="226" t="s">
        <v>701</v>
      </c>
      <c r="G87" s="226" t="s">
        <v>693</v>
      </c>
      <c r="H87" s="226" t="s">
        <v>702</v>
      </c>
      <c r="I87" s="226" t="s">
        <v>703</v>
      </c>
      <c r="J87" s="226" t="s">
        <v>704</v>
      </c>
      <c r="K87" s="226" t="s">
        <v>705</v>
      </c>
      <c r="L87" s="226" t="s">
        <v>706</v>
      </c>
      <c r="M87" s="220"/>
    </row>
    <row r="88" spans="2:13" ht="15.75" x14ac:dyDescent="0.25">
      <c r="B88" s="219"/>
    </row>
  </sheetData>
  <mergeCells count="62">
    <mergeCell ref="B3:H3"/>
    <mergeCell ref="B64:F64"/>
    <mergeCell ref="B85:L85"/>
    <mergeCell ref="I83:I84"/>
    <mergeCell ref="J83:J84"/>
    <mergeCell ref="K83:K84"/>
    <mergeCell ref="L83:L84"/>
    <mergeCell ref="B67:B68"/>
    <mergeCell ref="C67:C68"/>
    <mergeCell ref="D67:G67"/>
    <mergeCell ref="B69:G69"/>
    <mergeCell ref="B50:B51"/>
    <mergeCell ref="C50:C51"/>
    <mergeCell ref="D50:D51"/>
    <mergeCell ref="E50:H50"/>
    <mergeCell ref="B52:H52"/>
    <mergeCell ref="M83:M84"/>
    <mergeCell ref="H74:H75"/>
    <mergeCell ref="B83:B84"/>
    <mergeCell ref="C83:C84"/>
    <mergeCell ref="D83:D84"/>
    <mergeCell ref="F83:F84"/>
    <mergeCell ref="G83:G84"/>
    <mergeCell ref="H83:H84"/>
    <mergeCell ref="B74:B75"/>
    <mergeCell ref="C74:C75"/>
    <mergeCell ref="D74:D75"/>
    <mergeCell ref="E74:E75"/>
    <mergeCell ref="F74:F75"/>
    <mergeCell ref="G74:G75"/>
    <mergeCell ref="B58:F58"/>
    <mergeCell ref="B38:J38"/>
    <mergeCell ref="B44:B45"/>
    <mergeCell ref="C44:C45"/>
    <mergeCell ref="D44:F44"/>
    <mergeCell ref="G44:I44"/>
    <mergeCell ref="B46:I46"/>
    <mergeCell ref="J36:J37"/>
    <mergeCell ref="B24:H24"/>
    <mergeCell ref="B29:B30"/>
    <mergeCell ref="C29:C30"/>
    <mergeCell ref="D29:D30"/>
    <mergeCell ref="F29:F30"/>
    <mergeCell ref="B31:F31"/>
    <mergeCell ref="B36:B37"/>
    <mergeCell ref="C36:C37"/>
    <mergeCell ref="D36:D37"/>
    <mergeCell ref="E36:E37"/>
    <mergeCell ref="F36:I36"/>
    <mergeCell ref="B16:G16"/>
    <mergeCell ref="B20:B23"/>
    <mergeCell ref="C20:C23"/>
    <mergeCell ref="D20:D23"/>
    <mergeCell ref="E20:E23"/>
    <mergeCell ref="F20:F23"/>
    <mergeCell ref="G20:H22"/>
    <mergeCell ref="G12:G15"/>
    <mergeCell ref="B8:F8"/>
    <mergeCell ref="B12:B15"/>
    <mergeCell ref="C12:D14"/>
    <mergeCell ref="E12:E15"/>
    <mergeCell ref="F12:F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M20"/>
  <sheetViews>
    <sheetView topLeftCell="A7" workbookViewId="0">
      <selection activeCell="K23" sqref="K23"/>
    </sheetView>
  </sheetViews>
  <sheetFormatPr defaultRowHeight="15" x14ac:dyDescent="0.25"/>
  <cols>
    <col min="6" max="6" width="12.7109375" customWidth="1"/>
    <col min="7" max="7" width="13.42578125" customWidth="1"/>
    <col min="8" max="8" width="11.7109375" customWidth="1"/>
    <col min="9" max="9" width="14.28515625" customWidth="1"/>
  </cols>
  <sheetData>
    <row r="7" spans="2:13" ht="15.75" x14ac:dyDescent="0.25">
      <c r="L7" s="251"/>
      <c r="M7" s="251" t="s">
        <v>730</v>
      </c>
    </row>
    <row r="11" spans="2:13" ht="15.75" x14ac:dyDescent="0.25">
      <c r="B11" s="259"/>
    </row>
    <row r="12" spans="2:13" ht="15.75" x14ac:dyDescent="0.25">
      <c r="B12" s="270" t="s">
        <v>741</v>
      </c>
      <c r="C12" s="270"/>
      <c r="D12" s="270"/>
      <c r="E12" s="270"/>
      <c r="F12" s="270"/>
      <c r="G12" s="270"/>
      <c r="H12" s="270"/>
      <c r="I12" s="270"/>
      <c r="J12" s="270"/>
      <c r="K12" s="270"/>
      <c r="L12" s="270"/>
      <c r="M12" s="270"/>
    </row>
    <row r="13" spans="2:13" ht="15.75" x14ac:dyDescent="0.25">
      <c r="B13" s="270" t="s">
        <v>731</v>
      </c>
      <c r="C13" s="270"/>
      <c r="D13" s="270"/>
      <c r="E13" s="270"/>
      <c r="F13" s="270"/>
      <c r="G13" s="270"/>
      <c r="H13" s="270"/>
      <c r="I13" s="270"/>
      <c r="J13" s="270"/>
      <c r="K13" s="270"/>
      <c r="L13" s="270"/>
      <c r="M13" s="270"/>
    </row>
    <row r="14" spans="2:13" ht="15.75" x14ac:dyDescent="0.25">
      <c r="B14" s="259"/>
    </row>
    <row r="15" spans="2:13" ht="78.75" x14ac:dyDescent="0.25">
      <c r="B15" s="262" t="s">
        <v>732</v>
      </c>
      <c r="C15" s="262" t="s">
        <v>733</v>
      </c>
      <c r="D15" s="262" t="s">
        <v>734</v>
      </c>
      <c r="E15" s="262" t="s">
        <v>735</v>
      </c>
      <c r="F15" s="262" t="s">
        <v>744</v>
      </c>
      <c r="G15" s="262" t="s">
        <v>474</v>
      </c>
      <c r="H15" s="262" t="s">
        <v>742</v>
      </c>
      <c r="I15" s="262" t="s">
        <v>745</v>
      </c>
      <c r="J15" s="262" t="s">
        <v>685</v>
      </c>
      <c r="K15" s="262" t="s">
        <v>736</v>
      </c>
      <c r="L15" s="262" t="s">
        <v>687</v>
      </c>
      <c r="M15" s="262" t="s">
        <v>743</v>
      </c>
    </row>
    <row r="16" spans="2:13" x14ac:dyDescent="0.25">
      <c r="B16" s="261">
        <v>1</v>
      </c>
      <c r="C16" s="261">
        <v>2</v>
      </c>
      <c r="D16" s="261">
        <v>3</v>
      </c>
      <c r="E16" s="261">
        <v>4</v>
      </c>
      <c r="F16" s="261">
        <v>5</v>
      </c>
      <c r="G16" s="261">
        <v>6</v>
      </c>
      <c r="H16" s="261">
        <v>7</v>
      </c>
      <c r="I16" s="261">
        <v>8</v>
      </c>
      <c r="J16" s="261">
        <v>9</v>
      </c>
      <c r="K16" s="261">
        <v>10</v>
      </c>
      <c r="L16" s="261">
        <v>11</v>
      </c>
      <c r="M16" s="261">
        <v>12</v>
      </c>
    </row>
    <row r="17" spans="2:13" x14ac:dyDescent="0.25">
      <c r="B17" s="330" t="s">
        <v>737</v>
      </c>
      <c r="C17" s="330"/>
      <c r="D17" s="263"/>
      <c r="E17" s="263"/>
      <c r="F17" s="263"/>
      <c r="G17" s="263"/>
      <c r="H17" s="263"/>
      <c r="I17" s="263"/>
      <c r="J17" s="263"/>
      <c r="K17" s="263"/>
      <c r="L17" s="263"/>
      <c r="M17" s="263"/>
    </row>
    <row r="18" spans="2:13" ht="15" customHeight="1" x14ac:dyDescent="0.25">
      <c r="B18" s="265" t="s">
        <v>652</v>
      </c>
      <c r="C18" s="265" t="s">
        <v>689</v>
      </c>
      <c r="D18" s="265" t="s">
        <v>690</v>
      </c>
      <c r="E18" s="265" t="s">
        <v>691</v>
      </c>
      <c r="F18" s="264" t="s">
        <v>692</v>
      </c>
      <c r="G18" s="264" t="s">
        <v>693</v>
      </c>
      <c r="H18" s="266">
        <v>45</v>
      </c>
      <c r="I18" s="264" t="s">
        <v>738</v>
      </c>
      <c r="J18" s="264" t="s">
        <v>739</v>
      </c>
      <c r="K18" s="264" t="s">
        <v>696</v>
      </c>
      <c r="L18" s="264">
        <v>2</v>
      </c>
      <c r="M18" s="264">
        <v>320</v>
      </c>
    </row>
    <row r="19" spans="2:13" ht="15.75" x14ac:dyDescent="0.25">
      <c r="B19" s="219"/>
    </row>
    <row r="20" spans="2:13" ht="15.75" x14ac:dyDescent="0.25">
      <c r="B20" s="222" t="s">
        <v>740</v>
      </c>
    </row>
  </sheetData>
  <mergeCells count="3">
    <mergeCell ref="B17:C17"/>
    <mergeCell ref="B12:M12"/>
    <mergeCell ref="B13:M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Totalizatorul</vt:lpstr>
      <vt:lpstr>Calculul</vt:lpstr>
      <vt:lpstr>Anexa nr. 1 Regulament</vt:lpstr>
      <vt:lpstr>Anexa nr. 2 Regulament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2022-04-29T07:36:43Z</dcterms:modified>
</cp:coreProperties>
</file>