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hai Driga\GIZ\"/>
    </mc:Choice>
  </mc:AlternateContent>
  <xr:revisionPtr revIDLastSave="0" documentId="13_ncr:1_{66A4951F-5356-4338-BB79-F73D5C397782}" xr6:coauthVersionLast="41" xr6:coauthVersionMax="45" xr10:uidLastSave="{00000000-0000-0000-0000-000000000000}"/>
  <bookViews>
    <workbookView xWindow="20370" yWindow="-120" windowWidth="29040" windowHeight="15840" tabRatio="973" xr2:uid="{00000000-000D-0000-FFFF-FFFF00000000}"/>
  </bookViews>
  <sheets>
    <sheet name="Date Generale" sheetId="32" r:id="rId1"/>
    <sheet name="NOTE" sheetId="28" r:id="rId2"/>
    <sheet name="Tabel 1" sheetId="47" r:id="rId3"/>
    <sheet name="Tabel 2" sheetId="48" r:id="rId4"/>
    <sheet name="Tabel 3" sheetId="49" r:id="rId5"/>
    <sheet name="Tabel 4" sheetId="50" r:id="rId6"/>
    <sheet name="Tabel 5" sheetId="51" r:id="rId7"/>
    <sheet name="Tabel 6" sheetId="43" r:id="rId8"/>
    <sheet name="Tabel 7, 8" sheetId="52" r:id="rId9"/>
    <sheet name="Tabel 9" sheetId="38" r:id="rId10"/>
    <sheet name="Tabel 10" sheetId="39" r:id="rId11"/>
    <sheet name="Tabel 11" sheetId="40" r:id="rId12"/>
    <sheet name="Tabel 12" sheetId="41" r:id="rId13"/>
    <sheet name="Tabel 13" sheetId="54" r:id="rId14"/>
    <sheet name="Tabel 14" sheetId="53" r:id="rId15"/>
    <sheet name="Tabel 15" sheetId="55" r:id="rId16"/>
    <sheet name="Tabel 15-1" sheetId="56" r:id="rId17"/>
    <sheet name="Tabel 16" sheetId="57" r:id="rId18"/>
    <sheet name="Tabel 17" sheetId="58" r:id="rId19"/>
    <sheet name="Tabel 18" sheetId="59" r:id="rId20"/>
    <sheet name="Tabel 19" sheetId="60" r:id="rId21"/>
    <sheet name="Tabel 20" sheetId="61" r:id="rId22"/>
    <sheet name="Tabel 21" sheetId="62" r:id="rId23"/>
    <sheet name="Tabel 22" sheetId="63" r:id="rId24"/>
    <sheet name="Tabel 23" sheetId="64" r:id="rId25"/>
    <sheet name="Tabel 24,25" sheetId="65" r:id="rId26"/>
    <sheet name="Tabel 26" sheetId="67" r:id="rId27"/>
    <sheet name="Tabel 27" sheetId="68" r:id="rId28"/>
    <sheet name="Tabel 28" sheetId="69" r:id="rId29"/>
    <sheet name="Tabel 29" sheetId="70" r:id="rId30"/>
    <sheet name="Tabel 30" sheetId="71" r:id="rId31"/>
    <sheet name="Tabel 31" sheetId="72" r:id="rId32"/>
    <sheet name="Tabel 32" sheetId="73" r:id="rId33"/>
    <sheet name="Tabel 33" sheetId="45" r:id="rId34"/>
    <sheet name="Tabel 34" sheetId="75" r:id="rId35"/>
    <sheet name="Tabel 35" sheetId="76" r:id="rId36"/>
    <sheet name="Tabel 36" sheetId="13" r:id="rId37"/>
    <sheet name="Tabel 37" sheetId="4" r:id="rId38"/>
    <sheet name="Tabel 38" sheetId="16" r:id="rId39"/>
    <sheet name="Fig. 10" sheetId="15" r:id="rId40"/>
    <sheet name="Tabel 39" sheetId="27" r:id="rId41"/>
    <sheet name="Fig. 11" sheetId="18" r:id="rId42"/>
    <sheet name="Tabel 40" sheetId="17" r:id="rId43"/>
    <sheet name="Fig. 12" sheetId="21" r:id="rId44"/>
    <sheet name="Tabel 41" sheetId="20" r:id="rId45"/>
    <sheet name="Tabel 41-1" sheetId="22" r:id="rId46"/>
    <sheet name="Tabel 42" sheetId="5" r:id="rId47"/>
    <sheet name="Tabel 43" sheetId="24" r:id="rId48"/>
    <sheet name="Tabel 44,45" sheetId="23" r:id="rId49"/>
    <sheet name="Tabel 46" sheetId="19" r:id="rId50"/>
    <sheet name="Tabel 47" sheetId="7" r:id="rId51"/>
    <sheet name="Tabel" sheetId="46" r:id="rId52"/>
  </sheets>
  <externalReferences>
    <externalReference r:id="rId53"/>
    <externalReference r:id="rId54"/>
    <externalReference r:id="rId55"/>
  </externalReferences>
  <definedNames>
    <definedName name="_Hlk19985692" localSheetId="5">'Tabel 4'!$C$7</definedName>
    <definedName name="fsdds">'[1]Date generale'!$B$38</definedName>
    <definedName name="jezyk">[2]setup!$B$46</definedName>
    <definedName name="r_a">[3]Ipoteze!$C$7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56" l="1"/>
  <c r="G7" i="56"/>
  <c r="K6" i="55"/>
  <c r="H6" i="55"/>
  <c r="E6" i="55"/>
  <c r="K6" i="54"/>
  <c r="H6" i="54"/>
  <c r="J8" i="54" s="1"/>
  <c r="E6" i="54"/>
  <c r="K12" i="52"/>
  <c r="H12" i="52"/>
  <c r="E12" i="52"/>
  <c r="K5" i="52"/>
  <c r="H5" i="52"/>
  <c r="E5" i="52"/>
  <c r="G11" i="76"/>
  <c r="E11" i="76"/>
  <c r="G10" i="61"/>
  <c r="G9" i="61"/>
  <c r="G8" i="61"/>
  <c r="F11" i="61"/>
  <c r="E11" i="61"/>
  <c r="D11" i="61"/>
  <c r="C11" i="61"/>
  <c r="G11" i="62"/>
  <c r="F11" i="62"/>
  <c r="E11" i="62"/>
  <c r="D11" i="62"/>
  <c r="H10" i="62"/>
  <c r="H9" i="62"/>
  <c r="H8" i="62"/>
  <c r="H7" i="62"/>
  <c r="C11" i="62"/>
  <c r="K9" i="63"/>
  <c r="K8" i="63"/>
  <c r="K7" i="63"/>
  <c r="K10" i="63" s="1"/>
  <c r="K11" i="63" s="1"/>
  <c r="K6" i="63"/>
  <c r="J10" i="63"/>
  <c r="I10" i="63"/>
  <c r="H10" i="63"/>
  <c r="G10" i="63"/>
  <c r="F10" i="63"/>
  <c r="E10" i="63"/>
  <c r="D10" i="63"/>
  <c r="C10" i="63"/>
  <c r="F14" i="65"/>
  <c r="E14" i="65"/>
  <c r="D14" i="65"/>
  <c r="F7" i="65"/>
  <c r="E7" i="65"/>
  <c r="D7" i="65"/>
  <c r="Q6" i="69"/>
  <c r="E18" i="70"/>
  <c r="F18" i="70"/>
  <c r="G18" i="70"/>
  <c r="D18" i="70"/>
  <c r="E8" i="71"/>
  <c r="F8" i="71"/>
  <c r="G8" i="71"/>
  <c r="F9" i="72"/>
  <c r="G12" i="72"/>
  <c r="G10" i="72"/>
  <c r="G9" i="72"/>
  <c r="E8" i="73"/>
  <c r="D8" i="73"/>
  <c r="C8" i="73"/>
  <c r="C11" i="76"/>
  <c r="F9" i="56"/>
  <c r="E9" i="56"/>
  <c r="D9" i="56"/>
  <c r="M8" i="55"/>
  <c r="J7" i="55"/>
  <c r="G7" i="55"/>
  <c r="M8" i="54"/>
  <c r="M7" i="54"/>
  <c r="M6" i="54"/>
  <c r="J6" i="54"/>
  <c r="G8" i="54"/>
  <c r="G7" i="54"/>
  <c r="G6" i="54"/>
  <c r="K9" i="53"/>
  <c r="H9" i="53"/>
  <c r="E9" i="53"/>
  <c r="K8" i="53"/>
  <c r="H8" i="53"/>
  <c r="E8" i="53"/>
  <c r="K7" i="53"/>
  <c r="H7" i="53"/>
  <c r="E7" i="53"/>
  <c r="L8" i="41"/>
  <c r="L7" i="41"/>
  <c r="L6" i="41"/>
  <c r="I8" i="41"/>
  <c r="I7" i="41"/>
  <c r="I6" i="41"/>
  <c r="F8" i="41"/>
  <c r="F7" i="41"/>
  <c r="F6" i="41"/>
  <c r="D24" i="39"/>
  <c r="D19" i="39"/>
  <c r="D23" i="39"/>
  <c r="D14" i="39"/>
  <c r="D18" i="39" s="1"/>
  <c r="D20" i="39" s="1"/>
  <c r="D12" i="39"/>
  <c r="D17" i="39" s="1"/>
  <c r="D8" i="39"/>
  <c r="D7" i="39"/>
  <c r="G9" i="56" l="1"/>
  <c r="J7" i="54"/>
  <c r="G11" i="61"/>
  <c r="F12" i="61" s="1"/>
  <c r="H11" i="62"/>
  <c r="C12" i="62" s="1"/>
  <c r="H12" i="62"/>
  <c r="F11" i="63"/>
  <c r="J11" i="63"/>
  <c r="C11" i="63"/>
  <c r="G11" i="63"/>
  <c r="D11" i="63"/>
  <c r="H11" i="63"/>
  <c r="E11" i="63"/>
  <c r="I11" i="63"/>
  <c r="M7" i="55"/>
  <c r="G6" i="55"/>
  <c r="M6" i="55"/>
  <c r="G8" i="55"/>
  <c r="J8" i="55"/>
  <c r="J6" i="55"/>
  <c r="D25" i="39"/>
  <c r="M14" i="52"/>
  <c r="J14" i="52"/>
  <c r="G14" i="52"/>
  <c r="M13" i="52"/>
  <c r="J13" i="52"/>
  <c r="G13" i="52"/>
  <c r="M12" i="52"/>
  <c r="J12" i="52"/>
  <c r="G12" i="52"/>
  <c r="M7" i="52"/>
  <c r="M6" i="52"/>
  <c r="M5" i="52"/>
  <c r="J7" i="52"/>
  <c r="J6" i="52"/>
  <c r="J5" i="52"/>
  <c r="G6" i="52"/>
  <c r="G7" i="52"/>
  <c r="G5" i="52"/>
  <c r="G11" i="49"/>
  <c r="F11" i="49"/>
  <c r="E11" i="49"/>
  <c r="D11" i="49"/>
  <c r="I8" i="48"/>
  <c r="I7" i="48"/>
  <c r="I6" i="48"/>
  <c r="I5" i="48"/>
  <c r="H9" i="48"/>
  <c r="G9" i="48"/>
  <c r="F9" i="48"/>
  <c r="E9" i="48"/>
  <c r="D9" i="48"/>
  <c r="F9" i="47"/>
  <c r="F8" i="47"/>
  <c r="F7" i="47"/>
  <c r="F6" i="47"/>
  <c r="F5" i="47"/>
  <c r="D10" i="47"/>
  <c r="C10" i="47"/>
  <c r="C12" i="61" l="1"/>
  <c r="G12" i="61"/>
  <c r="D12" i="61"/>
  <c r="E12" i="61"/>
  <c r="F12" i="62"/>
  <c r="D12" i="62"/>
  <c r="G12" i="62"/>
  <c r="E12" i="62"/>
  <c r="I9" i="48"/>
  <c r="F10" i="47"/>
  <c r="E6" i="40"/>
  <c r="E12" i="43"/>
  <c r="D12" i="43"/>
  <c r="E7" i="47" l="1"/>
  <c r="E9" i="47"/>
  <c r="E6" i="47"/>
  <c r="E8" i="47"/>
  <c r="E5" i="47"/>
  <c r="E10" i="47"/>
  <c r="E8" i="17"/>
  <c r="C8" i="17"/>
  <c r="K6" i="4"/>
  <c r="L6" i="4" s="1"/>
  <c r="F6" i="40"/>
  <c r="G6" i="40"/>
  <c r="H6" i="40"/>
  <c r="F12" i="43"/>
  <c r="G12" i="43"/>
  <c r="H12" i="43"/>
  <c r="I12" i="43"/>
  <c r="H11" i="46" l="1"/>
  <c r="G11" i="46"/>
  <c r="F11" i="46"/>
  <c r="E11" i="46"/>
  <c r="D11" i="46"/>
  <c r="I9" i="46" l="1"/>
  <c r="I7" i="46"/>
  <c r="I5" i="46"/>
  <c r="I10" i="46"/>
  <c r="I8" i="46"/>
  <c r="I6" i="46"/>
  <c r="I11" i="46" l="1"/>
  <c r="E27" i="7"/>
  <c r="D27" i="7"/>
  <c r="C27" i="7"/>
  <c r="E26" i="7"/>
  <c r="D26" i="7"/>
  <c r="C26" i="7"/>
  <c r="E22" i="7"/>
  <c r="D22" i="7"/>
  <c r="C22" i="7"/>
  <c r="E16" i="7"/>
  <c r="D16" i="7"/>
  <c r="E21" i="7"/>
  <c r="D21" i="7"/>
  <c r="C21" i="7"/>
  <c r="E17" i="7"/>
  <c r="D17" i="7"/>
  <c r="C17" i="7"/>
  <c r="C16" i="7"/>
  <c r="G5" i="18" l="1"/>
  <c r="G13" i="18" s="1"/>
  <c r="H5" i="18"/>
  <c r="H13" i="18" s="1"/>
  <c r="I5" i="18"/>
  <c r="I13" i="18" s="1"/>
  <c r="J5" i="18"/>
  <c r="J13" i="18" s="1"/>
  <c r="G6" i="18"/>
  <c r="G14" i="18" s="1"/>
  <c r="H6" i="18"/>
  <c r="H14" i="18" s="1"/>
  <c r="I6" i="18"/>
  <c r="I14" i="18" s="1"/>
  <c r="J6" i="18"/>
  <c r="J14" i="18" s="1"/>
  <c r="J4" i="18"/>
  <c r="J12" i="18" s="1"/>
  <c r="I4" i="18"/>
  <c r="I12" i="18" s="1"/>
  <c r="H4" i="18"/>
  <c r="H12" i="18" s="1"/>
  <c r="G4" i="18"/>
  <c r="G12" i="18" s="1"/>
  <c r="M23" i="23"/>
  <c r="M25" i="23" s="1"/>
  <c r="M22" i="23"/>
  <c r="L22" i="23"/>
  <c r="K22" i="23"/>
  <c r="J22" i="23"/>
  <c r="M7" i="23"/>
  <c r="M9" i="23" s="1"/>
  <c r="M6" i="23"/>
  <c r="L6" i="23"/>
  <c r="K6" i="23"/>
  <c r="J6" i="23"/>
  <c r="D6" i="18"/>
  <c r="D14" i="18" s="1"/>
  <c r="D5" i="18"/>
  <c r="D13" i="18" s="1"/>
  <c r="D4" i="18"/>
  <c r="J23" i="23"/>
  <c r="J25" i="23" s="1"/>
  <c r="J7" i="23"/>
  <c r="J9" i="23" s="1"/>
  <c r="F18" i="21"/>
  <c r="C18" i="21"/>
  <c r="C8" i="22"/>
  <c r="C21" i="27"/>
  <c r="D21" i="27"/>
  <c r="E21" i="27"/>
  <c r="J14" i="15"/>
  <c r="I14" i="15"/>
  <c r="H14" i="15"/>
  <c r="G14" i="15"/>
  <c r="J12" i="15"/>
  <c r="I12" i="15"/>
  <c r="H12" i="15"/>
  <c r="G12" i="15"/>
  <c r="J10" i="15"/>
  <c r="I10" i="15"/>
  <c r="H10" i="15"/>
  <c r="G10" i="15"/>
  <c r="J9" i="15"/>
  <c r="I9" i="15"/>
  <c r="H9" i="15"/>
  <c r="G9" i="15"/>
  <c r="J8" i="15"/>
  <c r="I8" i="15"/>
  <c r="H8" i="15"/>
  <c r="G8" i="15"/>
  <c r="J7" i="15"/>
  <c r="I7" i="15"/>
  <c r="H7" i="15"/>
  <c r="G7" i="15"/>
  <c r="J5" i="15"/>
  <c r="I5" i="15"/>
  <c r="H5" i="15"/>
  <c r="G5" i="15"/>
  <c r="J4" i="15"/>
  <c r="I4" i="15"/>
  <c r="H4" i="15"/>
  <c r="G4" i="15"/>
  <c r="J8" i="4"/>
  <c r="J13" i="4" s="1"/>
  <c r="J15" i="4" s="1"/>
  <c r="J17" i="4" s="1"/>
  <c r="J15" i="15" s="1"/>
  <c r="I8" i="4"/>
  <c r="I13" i="4" s="1"/>
  <c r="I15" i="4" s="1"/>
  <c r="I17" i="4" s="1"/>
  <c r="I15" i="15" s="1"/>
  <c r="H8" i="4"/>
  <c r="H13" i="4" s="1"/>
  <c r="H15" i="4" s="1"/>
  <c r="H17" i="4" s="1"/>
  <c r="H15" i="15" s="1"/>
  <c r="G8" i="4"/>
  <c r="G13" i="4" s="1"/>
  <c r="G15" i="4" s="1"/>
  <c r="G17" i="4" s="1"/>
  <c r="G15" i="15" s="1"/>
  <c r="C20" i="5"/>
  <c r="C18" i="5"/>
  <c r="C14" i="5"/>
  <c r="D14" i="15"/>
  <c r="D12" i="15"/>
  <c r="D10" i="15"/>
  <c r="D9" i="15"/>
  <c r="D8" i="15"/>
  <c r="D7" i="15"/>
  <c r="D5" i="15"/>
  <c r="D4" i="15"/>
  <c r="D8" i="4"/>
  <c r="D13" i="4" l="1"/>
  <c r="C4" i="19"/>
  <c r="D7" i="17"/>
  <c r="D5" i="17"/>
  <c r="D6" i="17"/>
  <c r="D8" i="17"/>
  <c r="J33" i="23"/>
  <c r="J31" i="23"/>
  <c r="J32" i="23"/>
  <c r="M16" i="23"/>
  <c r="M17" i="23"/>
  <c r="M15" i="23"/>
  <c r="J17" i="23"/>
  <c r="J15" i="23"/>
  <c r="J16" i="23"/>
  <c r="D7" i="18"/>
  <c r="M32" i="23"/>
  <c r="M33" i="23"/>
  <c r="M31" i="23"/>
  <c r="C22" i="5"/>
  <c r="C24" i="5" s="1"/>
  <c r="D11" i="15"/>
  <c r="G6" i="15"/>
  <c r="I6" i="15"/>
  <c r="G11" i="15"/>
  <c r="I11" i="15"/>
  <c r="G13" i="15"/>
  <c r="I13" i="15"/>
  <c r="D6" i="15"/>
  <c r="H6" i="15"/>
  <c r="J6" i="15"/>
  <c r="H11" i="15"/>
  <c r="J11" i="15"/>
  <c r="H13" i="15"/>
  <c r="J13" i="15"/>
  <c r="G15" i="18"/>
  <c r="I15" i="18"/>
  <c r="H15" i="18"/>
  <c r="J15" i="18"/>
  <c r="D12" i="18"/>
  <c r="D15" i="18" s="1"/>
  <c r="G7" i="18"/>
  <c r="I7" i="18"/>
  <c r="H7" i="18"/>
  <c r="D20" i="15"/>
  <c r="D21" i="15"/>
  <c r="Q8" i="22"/>
  <c r="P8" i="22"/>
  <c r="O8" i="22"/>
  <c r="N8" i="22"/>
  <c r="M8" i="22"/>
  <c r="L8" i="22"/>
  <c r="K8" i="22"/>
  <c r="J8" i="22"/>
  <c r="I8" i="22"/>
  <c r="H8" i="22"/>
  <c r="G8" i="22"/>
  <c r="F8" i="22"/>
  <c r="R5" i="22"/>
  <c r="R6" i="22"/>
  <c r="R7" i="22"/>
  <c r="T8" i="17"/>
  <c r="S8" i="17"/>
  <c r="R8" i="17"/>
  <c r="Q8" i="17"/>
  <c r="P8" i="17"/>
  <c r="O8" i="17"/>
  <c r="N8" i="17"/>
  <c r="M8" i="17"/>
  <c r="L8" i="17"/>
  <c r="K8" i="17"/>
  <c r="J8" i="17"/>
  <c r="I8" i="17"/>
  <c r="Q20" i="5"/>
  <c r="P20" i="5"/>
  <c r="O20" i="5"/>
  <c r="N20" i="5"/>
  <c r="M20" i="5"/>
  <c r="L20" i="5"/>
  <c r="K20" i="5"/>
  <c r="J20" i="5"/>
  <c r="I20" i="5"/>
  <c r="H20" i="5"/>
  <c r="G20" i="5"/>
  <c r="F20" i="5"/>
  <c r="Q18" i="5"/>
  <c r="P18" i="5"/>
  <c r="O18" i="5"/>
  <c r="N18" i="5"/>
  <c r="M18" i="5"/>
  <c r="L18" i="5"/>
  <c r="K18" i="5"/>
  <c r="J18" i="5"/>
  <c r="I18" i="5"/>
  <c r="H18" i="5"/>
  <c r="G18" i="5"/>
  <c r="F18" i="5"/>
  <c r="Q14" i="5"/>
  <c r="Q22" i="5" s="1"/>
  <c r="Q24" i="5" s="1"/>
  <c r="P14" i="5"/>
  <c r="P22" i="5" s="1"/>
  <c r="P24" i="5" s="1"/>
  <c r="O14" i="5"/>
  <c r="O22" i="5" s="1"/>
  <c r="O24" i="5" s="1"/>
  <c r="N14" i="5"/>
  <c r="N22" i="5" s="1"/>
  <c r="N24" i="5" s="1"/>
  <c r="M14" i="5"/>
  <c r="M22" i="5" s="1"/>
  <c r="M24" i="5" s="1"/>
  <c r="L14" i="5"/>
  <c r="L22" i="5" s="1"/>
  <c r="L24" i="5" s="1"/>
  <c r="K14" i="5"/>
  <c r="K22" i="5" s="1"/>
  <c r="K24" i="5" s="1"/>
  <c r="J14" i="5"/>
  <c r="J22" i="5" s="1"/>
  <c r="J24" i="5" s="1"/>
  <c r="I14" i="5"/>
  <c r="I22" i="5" s="1"/>
  <c r="I24" i="5" s="1"/>
  <c r="H14" i="5"/>
  <c r="H22" i="5" s="1"/>
  <c r="H24" i="5" s="1"/>
  <c r="G14" i="5"/>
  <c r="G22" i="5" s="1"/>
  <c r="G24" i="5" s="1"/>
  <c r="F14" i="5"/>
  <c r="F22" i="5" s="1"/>
  <c r="F24" i="5" s="1"/>
  <c r="U7" i="17"/>
  <c r="U6" i="17"/>
  <c r="U5" i="17"/>
  <c r="K16" i="4"/>
  <c r="L16" i="4" s="1"/>
  <c r="K14" i="4"/>
  <c r="L14" i="4" s="1"/>
  <c r="K12" i="4"/>
  <c r="L12" i="4" s="1"/>
  <c r="K11" i="4"/>
  <c r="L11" i="4" s="1"/>
  <c r="K10" i="4"/>
  <c r="L10" i="4" s="1"/>
  <c r="K9" i="4"/>
  <c r="L9" i="4" s="1"/>
  <c r="K7" i="4"/>
  <c r="L7" i="4" s="1"/>
  <c r="R8" i="22" l="1"/>
  <c r="S8" i="22" s="1"/>
  <c r="D15" i="4"/>
  <c r="C5" i="19"/>
  <c r="D22" i="15"/>
  <c r="T7" i="22"/>
  <c r="U7" i="22" s="1"/>
  <c r="T6" i="22"/>
  <c r="U6" i="22" s="1"/>
  <c r="T5" i="22"/>
  <c r="U5" i="22" s="1"/>
  <c r="F5" i="18"/>
  <c r="F6" i="18"/>
  <c r="F4" i="18"/>
  <c r="E5" i="18"/>
  <c r="E6" i="18"/>
  <c r="E4" i="18"/>
  <c r="N67" i="13"/>
  <c r="M67" i="13"/>
  <c r="N66" i="13"/>
  <c r="M66" i="13"/>
  <c r="N65" i="13"/>
  <c r="M65" i="13"/>
  <c r="N64" i="13"/>
  <c r="M64" i="13"/>
  <c r="N63" i="13"/>
  <c r="M63" i="13"/>
  <c r="N62" i="13"/>
  <c r="M62" i="13"/>
  <c r="N61" i="13"/>
  <c r="M61" i="13"/>
  <c r="N60" i="13"/>
  <c r="M60" i="13"/>
  <c r="N59" i="13"/>
  <c r="M59" i="13"/>
  <c r="N58" i="13"/>
  <c r="M58" i="13"/>
  <c r="N57" i="13"/>
  <c r="M57" i="13"/>
  <c r="N56" i="13"/>
  <c r="M56" i="13"/>
  <c r="N55" i="13"/>
  <c r="M55" i="13"/>
  <c r="N52" i="13"/>
  <c r="M52" i="13"/>
  <c r="N51" i="13"/>
  <c r="M51" i="13"/>
  <c r="N50" i="13"/>
  <c r="M50" i="13"/>
  <c r="N49" i="13"/>
  <c r="M49" i="13"/>
  <c r="N46" i="13"/>
  <c r="M46" i="13"/>
  <c r="N45" i="13"/>
  <c r="M45" i="13"/>
  <c r="N44" i="13"/>
  <c r="M44" i="13"/>
  <c r="N43" i="13"/>
  <c r="M43" i="13"/>
  <c r="N42" i="13"/>
  <c r="M42" i="13"/>
  <c r="N41" i="13"/>
  <c r="M41" i="13"/>
  <c r="N40" i="13"/>
  <c r="M40" i="13"/>
  <c r="N35" i="13"/>
  <c r="M35" i="13"/>
  <c r="N34" i="13"/>
  <c r="M34" i="13"/>
  <c r="N33" i="13"/>
  <c r="M33" i="13"/>
  <c r="N32" i="13"/>
  <c r="M32" i="13"/>
  <c r="N31" i="13"/>
  <c r="M31" i="13"/>
  <c r="N30" i="13"/>
  <c r="M30" i="13"/>
  <c r="N29" i="13"/>
  <c r="M29" i="13"/>
  <c r="N28" i="13"/>
  <c r="M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M7" i="13"/>
  <c r="N7" i="13"/>
  <c r="M8" i="13"/>
  <c r="N8" i="13"/>
  <c r="M9" i="13"/>
  <c r="N9" i="13"/>
  <c r="M10" i="13"/>
  <c r="N10" i="13"/>
  <c r="M11" i="13"/>
  <c r="N11" i="13"/>
  <c r="M12" i="13"/>
  <c r="N12" i="13"/>
  <c r="M13" i="13"/>
  <c r="N13" i="13"/>
  <c r="M14" i="13"/>
  <c r="N14" i="13"/>
  <c r="M15" i="13"/>
  <c r="N15" i="13"/>
  <c r="M16" i="13"/>
  <c r="N16" i="13"/>
  <c r="M17" i="13"/>
  <c r="N17" i="13"/>
  <c r="N6" i="13"/>
  <c r="M6" i="13"/>
  <c r="D8" i="16"/>
  <c r="E8" i="16"/>
  <c r="F8" i="16"/>
  <c r="D10" i="16"/>
  <c r="E10" i="16"/>
  <c r="F10" i="16"/>
  <c r="D11" i="16"/>
  <c r="E11" i="16"/>
  <c r="F11" i="16"/>
  <c r="D12" i="16"/>
  <c r="E12" i="16"/>
  <c r="F12" i="16"/>
  <c r="D13" i="16"/>
  <c r="E13" i="16"/>
  <c r="F13" i="16"/>
  <c r="D15" i="16"/>
  <c r="E15" i="16"/>
  <c r="F15" i="16"/>
  <c r="D17" i="16"/>
  <c r="E17" i="16"/>
  <c r="F17" i="16"/>
  <c r="E7" i="16"/>
  <c r="F7" i="16"/>
  <c r="D7" i="16"/>
  <c r="F36" i="13"/>
  <c r="F18" i="13"/>
  <c r="F53" i="13"/>
  <c r="F47" i="13"/>
  <c r="F68" i="13"/>
  <c r="F37" i="13" l="1"/>
  <c r="S6" i="22"/>
  <c r="S5" i="22"/>
  <c r="S7" i="22"/>
  <c r="D17" i="4"/>
  <c r="D13" i="15"/>
  <c r="C18" i="27"/>
  <c r="F69" i="13"/>
  <c r="C6" i="19" l="1"/>
  <c r="C17" i="27"/>
  <c r="D15" i="15"/>
  <c r="R57" i="13"/>
  <c r="Q57" i="13"/>
  <c r="P57" i="13"/>
  <c r="R25" i="13"/>
  <c r="Q25" i="13"/>
  <c r="P25" i="13"/>
  <c r="R20" i="13"/>
  <c r="Q20" i="13"/>
  <c r="P20" i="13"/>
  <c r="F4" i="15" l="1"/>
  <c r="F5" i="15"/>
  <c r="F7" i="15"/>
  <c r="F8" i="15"/>
  <c r="F9" i="15"/>
  <c r="F10" i="15"/>
  <c r="F12" i="15"/>
  <c r="F14" i="15"/>
  <c r="E5" i="15"/>
  <c r="E7" i="15"/>
  <c r="E8" i="15"/>
  <c r="E9" i="15"/>
  <c r="E10" i="15"/>
  <c r="E12" i="15"/>
  <c r="E14" i="15"/>
  <c r="E4" i="15"/>
  <c r="F20" i="15" l="1"/>
  <c r="C8" i="24"/>
  <c r="D8" i="24"/>
  <c r="E8" i="24"/>
  <c r="F8" i="24"/>
  <c r="G8" i="24"/>
  <c r="H8" i="24"/>
  <c r="K23" i="23" l="1"/>
  <c r="K25" i="23" s="1"/>
  <c r="L23" i="23"/>
  <c r="L25" i="23" s="1"/>
  <c r="K7" i="23"/>
  <c r="K9" i="23" s="1"/>
  <c r="L7" i="23"/>
  <c r="L9" i="23" s="1"/>
  <c r="L17" i="23" l="1"/>
  <c r="L15" i="23"/>
  <c r="L16" i="23"/>
  <c r="L33" i="23"/>
  <c r="L31" i="23"/>
  <c r="L32" i="23"/>
  <c r="K16" i="23"/>
  <c r="K15" i="23"/>
  <c r="K17" i="23"/>
  <c r="K32" i="23"/>
  <c r="K31" i="23"/>
  <c r="K33" i="23"/>
  <c r="T8" i="22"/>
  <c r="E8" i="22"/>
  <c r="D8" i="22"/>
  <c r="U8" i="22" l="1"/>
  <c r="F16" i="20"/>
  <c r="F15" i="20"/>
  <c r="F14" i="20"/>
  <c r="F13" i="20"/>
  <c r="F12" i="20"/>
  <c r="F11" i="20"/>
  <c r="F10" i="20"/>
  <c r="F9" i="20"/>
  <c r="E12" i="18" l="1"/>
  <c r="F12" i="18"/>
  <c r="E13" i="18"/>
  <c r="F13" i="18"/>
  <c r="E14" i="18"/>
  <c r="F14" i="18"/>
  <c r="F8" i="17" l="1"/>
  <c r="F6" i="17"/>
  <c r="F5" i="17"/>
  <c r="F7" i="17"/>
  <c r="R20" i="5"/>
  <c r="R18" i="5"/>
  <c r="E20" i="5"/>
  <c r="E18" i="5"/>
  <c r="D20" i="5"/>
  <c r="D18" i="5"/>
  <c r="C20" i="20" l="1"/>
  <c r="F7" i="20" l="1"/>
  <c r="F8" i="20"/>
  <c r="C19" i="20" l="1"/>
  <c r="E20" i="20"/>
  <c r="E19" i="20"/>
  <c r="J9" i="16"/>
  <c r="J14" i="16" l="1"/>
  <c r="J16" i="16" s="1"/>
  <c r="J18" i="16" s="1"/>
  <c r="D19" i="20" l="1"/>
  <c r="F19" i="20" s="1"/>
  <c r="F17" i="20" l="1"/>
  <c r="D20" i="20"/>
  <c r="F20" i="20" s="1"/>
  <c r="E18" i="21" l="1"/>
  <c r="D18" i="21"/>
  <c r="E18" i="20"/>
  <c r="E21" i="20" s="1"/>
  <c r="E22" i="20" s="1"/>
  <c r="D18" i="20"/>
  <c r="D21" i="20" s="1"/>
  <c r="D22" i="20" s="1"/>
  <c r="C18" i="20"/>
  <c r="C21" i="20" s="1"/>
  <c r="F6" i="20"/>
  <c r="J7" i="18"/>
  <c r="F7" i="18"/>
  <c r="E7" i="18"/>
  <c r="U8" i="17"/>
  <c r="G8" i="17"/>
  <c r="U9" i="17" l="1"/>
  <c r="H7" i="17"/>
  <c r="H8" i="17"/>
  <c r="H5" i="17"/>
  <c r="H6" i="17"/>
  <c r="V8" i="17"/>
  <c r="V6" i="17"/>
  <c r="V7" i="17"/>
  <c r="V5" i="17"/>
  <c r="G20" i="21"/>
  <c r="V9" i="17"/>
  <c r="G18" i="21"/>
  <c r="F21" i="20"/>
  <c r="F22" i="20" s="1"/>
  <c r="C22" i="20"/>
  <c r="F18" i="20"/>
  <c r="G6" i="20" s="1"/>
  <c r="F15" i="18"/>
  <c r="E15" i="18"/>
  <c r="H17" i="21" l="1"/>
  <c r="H15" i="21"/>
  <c r="H13" i="21"/>
  <c r="H11" i="21"/>
  <c r="H9" i="21"/>
  <c r="H7" i="21"/>
  <c r="H16" i="21"/>
  <c r="H12" i="21"/>
  <c r="H8" i="21"/>
  <c r="H18" i="21"/>
  <c r="H14" i="21"/>
  <c r="H10" i="21"/>
  <c r="H6" i="21"/>
  <c r="G18" i="20"/>
  <c r="G10" i="20"/>
  <c r="G14" i="20"/>
  <c r="G9" i="20"/>
  <c r="G13" i="20"/>
  <c r="G12" i="20"/>
  <c r="G16" i="20"/>
  <c r="G11" i="20"/>
  <c r="G15" i="20"/>
  <c r="G8" i="20"/>
  <c r="G7" i="20"/>
  <c r="G17" i="20"/>
  <c r="D12" i="7"/>
  <c r="E12" i="7"/>
  <c r="C12" i="7"/>
  <c r="I9" i="16" l="1"/>
  <c r="H9" i="16"/>
  <c r="I14" i="16" l="1"/>
  <c r="H14" i="16"/>
  <c r="H16" i="16" s="1"/>
  <c r="K68" i="13"/>
  <c r="E20" i="27" s="1"/>
  <c r="E26" i="27" s="1"/>
  <c r="K53" i="13"/>
  <c r="E16" i="27" s="1"/>
  <c r="K47" i="13"/>
  <c r="K36" i="13"/>
  <c r="K18" i="13"/>
  <c r="I68" i="13"/>
  <c r="D20" i="27" s="1"/>
  <c r="D26" i="27" s="1"/>
  <c r="I53" i="13"/>
  <c r="I47" i="13"/>
  <c r="I36" i="13"/>
  <c r="D14" i="27" s="1"/>
  <c r="I18" i="13"/>
  <c r="G68" i="13"/>
  <c r="G53" i="13"/>
  <c r="G47" i="13"/>
  <c r="C7" i="19" s="1"/>
  <c r="G36" i="13"/>
  <c r="G18" i="13"/>
  <c r="D16" i="27" l="1"/>
  <c r="C20" i="27"/>
  <c r="M18" i="13"/>
  <c r="N18" i="13"/>
  <c r="N47" i="13"/>
  <c r="M47" i="13"/>
  <c r="N68" i="13"/>
  <c r="M68" i="13"/>
  <c r="C14" i="27"/>
  <c r="C16" i="27"/>
  <c r="E7" i="27"/>
  <c r="D7" i="27"/>
  <c r="N36" i="13"/>
  <c r="M36" i="13"/>
  <c r="E14" i="27"/>
  <c r="N53" i="13"/>
  <c r="M53" i="13"/>
  <c r="I16" i="16"/>
  <c r="I18" i="16" s="1"/>
  <c r="H18" i="16"/>
  <c r="G37" i="13"/>
  <c r="C8" i="19" s="1"/>
  <c r="D34" i="7"/>
  <c r="D31" i="7" s="1"/>
  <c r="K37" i="13"/>
  <c r="K69" i="13"/>
  <c r="E34" i="7"/>
  <c r="E31" i="7" s="1"/>
  <c r="C9" i="7"/>
  <c r="C5" i="7"/>
  <c r="C13" i="7"/>
  <c r="C14" i="7" s="1"/>
  <c r="C4" i="7"/>
  <c r="C8" i="7"/>
  <c r="C10" i="7" s="1"/>
  <c r="I69" i="13"/>
  <c r="J53" i="13" s="1"/>
  <c r="D13" i="7"/>
  <c r="D14" i="7" s="1"/>
  <c r="D5" i="7"/>
  <c r="D9" i="7"/>
  <c r="G69" i="13"/>
  <c r="H47" i="13" s="1"/>
  <c r="I37" i="13"/>
  <c r="D15" i="27" s="1"/>
  <c r="D8" i="7"/>
  <c r="D4" i="7"/>
  <c r="E5" i="7"/>
  <c r="E13" i="7"/>
  <c r="E14" i="7" s="1"/>
  <c r="E9" i="7"/>
  <c r="C34" i="7"/>
  <c r="C31" i="7" s="1"/>
  <c r="E8" i="7"/>
  <c r="E10" i="7" s="1"/>
  <c r="E4" i="7"/>
  <c r="F9" i="16"/>
  <c r="F8" i="4"/>
  <c r="E4" i="19" s="1"/>
  <c r="E8" i="4"/>
  <c r="D27" i="27" l="1"/>
  <c r="D8" i="27" s="1"/>
  <c r="D9" i="16"/>
  <c r="D4" i="19"/>
  <c r="D10" i="7"/>
  <c r="C26" i="27"/>
  <c r="C7" i="27" s="1"/>
  <c r="D23" i="27"/>
  <c r="L36" i="13"/>
  <c r="E15" i="27"/>
  <c r="E27" i="27" s="1"/>
  <c r="C15" i="27"/>
  <c r="D4" i="27"/>
  <c r="H68" i="13"/>
  <c r="J68" i="13"/>
  <c r="J47" i="13"/>
  <c r="J34" i="13"/>
  <c r="J32" i="13"/>
  <c r="J30" i="13"/>
  <c r="J28" i="13"/>
  <c r="J26" i="13"/>
  <c r="J24" i="13"/>
  <c r="J22" i="13"/>
  <c r="J20" i="13"/>
  <c r="J17" i="13"/>
  <c r="J15" i="13"/>
  <c r="J13" i="13"/>
  <c r="J11" i="13"/>
  <c r="J9" i="13"/>
  <c r="J7" i="13"/>
  <c r="J35" i="13"/>
  <c r="J31" i="13"/>
  <c r="J27" i="13"/>
  <c r="J23" i="13"/>
  <c r="J14" i="13"/>
  <c r="J10" i="13"/>
  <c r="J6" i="13"/>
  <c r="J37" i="13"/>
  <c r="J33" i="13"/>
  <c r="J29" i="13"/>
  <c r="J25" i="13"/>
  <c r="J21" i="13"/>
  <c r="J12" i="13"/>
  <c r="J16" i="13"/>
  <c r="J8" i="13"/>
  <c r="N69" i="13"/>
  <c r="L69" i="13"/>
  <c r="L67" i="13"/>
  <c r="L65" i="13"/>
  <c r="L63" i="13"/>
  <c r="L61" i="13"/>
  <c r="L59" i="13"/>
  <c r="L57" i="13"/>
  <c r="L55" i="13"/>
  <c r="L52" i="13"/>
  <c r="L50" i="13"/>
  <c r="L45" i="13"/>
  <c r="L43" i="13"/>
  <c r="L41" i="13"/>
  <c r="L64" i="13"/>
  <c r="L60" i="13"/>
  <c r="L56" i="13"/>
  <c r="L51" i="13"/>
  <c r="L46" i="13"/>
  <c r="L42" i="13"/>
  <c r="M69" i="13"/>
  <c r="L66" i="13"/>
  <c r="L62" i="13"/>
  <c r="L58" i="13"/>
  <c r="L49" i="13"/>
  <c r="L44" i="13"/>
  <c r="L40" i="13"/>
  <c r="L53" i="13"/>
  <c r="L68" i="13"/>
  <c r="L47" i="13"/>
  <c r="H40" i="13"/>
  <c r="H69" i="13"/>
  <c r="H67" i="13"/>
  <c r="H65" i="13"/>
  <c r="H63" i="13"/>
  <c r="H61" i="13"/>
  <c r="H59" i="13"/>
  <c r="H57" i="13"/>
  <c r="H55" i="13"/>
  <c r="H52" i="13"/>
  <c r="H50" i="13"/>
  <c r="H45" i="13"/>
  <c r="H43" i="13"/>
  <c r="H41" i="13"/>
  <c r="H66" i="13"/>
  <c r="H62" i="13"/>
  <c r="H58" i="13"/>
  <c r="H49" i="13"/>
  <c r="H44" i="13"/>
  <c r="H60" i="13"/>
  <c r="H51" i="13"/>
  <c r="H42" i="13"/>
  <c r="H64" i="13"/>
  <c r="H56" i="13"/>
  <c r="H46" i="13"/>
  <c r="J66" i="13"/>
  <c r="J64" i="13"/>
  <c r="J62" i="13"/>
  <c r="J60" i="13"/>
  <c r="J58" i="13"/>
  <c r="J56" i="13"/>
  <c r="J51" i="13"/>
  <c r="J49" i="13"/>
  <c r="J46" i="13"/>
  <c r="J44" i="13"/>
  <c r="J42" i="13"/>
  <c r="J40" i="13"/>
  <c r="J67" i="13"/>
  <c r="J63" i="13"/>
  <c r="J59" i="13"/>
  <c r="J55" i="13"/>
  <c r="J50" i="13"/>
  <c r="J45" i="13"/>
  <c r="J41" i="13"/>
  <c r="J69" i="13"/>
  <c r="J65" i="13"/>
  <c r="J61" i="13"/>
  <c r="J57" i="13"/>
  <c r="J52" i="13"/>
  <c r="J43" i="13"/>
  <c r="N37" i="13"/>
  <c r="L37" i="13"/>
  <c r="L35" i="13"/>
  <c r="L33" i="13"/>
  <c r="L31" i="13"/>
  <c r="L29" i="13"/>
  <c r="L27" i="13"/>
  <c r="L25" i="13"/>
  <c r="L23" i="13"/>
  <c r="L21" i="13"/>
  <c r="L16" i="13"/>
  <c r="L14" i="13"/>
  <c r="L12" i="13"/>
  <c r="L10" i="13"/>
  <c r="L8" i="13"/>
  <c r="L6" i="13"/>
  <c r="L32" i="13"/>
  <c r="L28" i="13"/>
  <c r="L24" i="13"/>
  <c r="L20" i="13"/>
  <c r="L15" i="13"/>
  <c r="L11" i="13"/>
  <c r="L7" i="13"/>
  <c r="M37" i="13"/>
  <c r="L34" i="13"/>
  <c r="L30" i="13"/>
  <c r="L26" i="13"/>
  <c r="L22" i="13"/>
  <c r="L17" i="13"/>
  <c r="L13" i="13"/>
  <c r="L9" i="13"/>
  <c r="H34" i="13"/>
  <c r="H32" i="13"/>
  <c r="H30" i="13"/>
  <c r="H28" i="13"/>
  <c r="H37" i="13"/>
  <c r="H33" i="13"/>
  <c r="H29" i="13"/>
  <c r="H26" i="13"/>
  <c r="H24" i="13"/>
  <c r="H22" i="13"/>
  <c r="H20" i="13"/>
  <c r="H17" i="13"/>
  <c r="H15" i="13"/>
  <c r="H13" i="13"/>
  <c r="H11" i="13"/>
  <c r="H9" i="13"/>
  <c r="H7" i="13"/>
  <c r="H31" i="13"/>
  <c r="H25" i="13"/>
  <c r="H21" i="13"/>
  <c r="H16" i="13"/>
  <c r="H12" i="13"/>
  <c r="H8" i="13"/>
  <c r="H35" i="13"/>
  <c r="H27" i="13"/>
  <c r="H23" i="13"/>
  <c r="H14" i="13"/>
  <c r="H10" i="13"/>
  <c r="H6" i="13"/>
  <c r="J18" i="13"/>
  <c r="H53" i="13"/>
  <c r="H36" i="13"/>
  <c r="L18" i="13"/>
  <c r="J36" i="13"/>
  <c r="H18" i="13"/>
  <c r="F6" i="15"/>
  <c r="K8" i="4"/>
  <c r="L8" i="4" s="1"/>
  <c r="E9" i="16"/>
  <c r="C33" i="7"/>
  <c r="E6" i="15"/>
  <c r="P37" i="13"/>
  <c r="Q37" i="13" s="1"/>
  <c r="D33" i="7"/>
  <c r="D35" i="7" s="1"/>
  <c r="K70" i="13"/>
  <c r="G70" i="13"/>
  <c r="E33" i="7"/>
  <c r="E35" i="7" s="1"/>
  <c r="I70" i="13"/>
  <c r="F13" i="4"/>
  <c r="E5" i="19" s="1"/>
  <c r="E28" i="7"/>
  <c r="E29" i="7" s="1"/>
  <c r="D28" i="7"/>
  <c r="D29" i="7" s="1"/>
  <c r="C28" i="7"/>
  <c r="C29" i="7" s="1"/>
  <c r="E23" i="7"/>
  <c r="E24" i="7" s="1"/>
  <c r="D23" i="7"/>
  <c r="D24" i="7" s="1"/>
  <c r="C23" i="7"/>
  <c r="C24" i="7" s="1"/>
  <c r="C18" i="7"/>
  <c r="C19" i="7" s="1"/>
  <c r="E18" i="7"/>
  <c r="E19" i="7" s="1"/>
  <c r="D18" i="7"/>
  <c r="D19" i="7" s="1"/>
  <c r="E6" i="7"/>
  <c r="D6" i="7"/>
  <c r="C6" i="7"/>
  <c r="R14" i="5"/>
  <c r="R22" i="5" s="1"/>
  <c r="E14" i="5"/>
  <c r="E22" i="5" s="1"/>
  <c r="D14" i="5"/>
  <c r="J21" i="15"/>
  <c r="F21" i="15"/>
  <c r="E21" i="15"/>
  <c r="J20" i="15"/>
  <c r="E20" i="15"/>
  <c r="E13" i="4"/>
  <c r="D5" i="19" s="1"/>
  <c r="C27" i="27" l="1"/>
  <c r="C8" i="27" s="1"/>
  <c r="C25" i="27"/>
  <c r="C24" i="27"/>
  <c r="C23" i="27"/>
  <c r="C4" i="27" s="1"/>
  <c r="C30" i="7"/>
  <c r="C32" i="7" s="1"/>
  <c r="C35" i="7"/>
  <c r="E23" i="27"/>
  <c r="D30" i="7"/>
  <c r="D32" i="7" s="1"/>
  <c r="E11" i="15"/>
  <c r="D14" i="16"/>
  <c r="F14" i="16"/>
  <c r="F11" i="15"/>
  <c r="K13" i="4"/>
  <c r="L13" i="4" s="1"/>
  <c r="E14" i="16"/>
  <c r="E8" i="27"/>
  <c r="D22" i="5"/>
  <c r="D24" i="5" s="1"/>
  <c r="E30" i="7"/>
  <c r="E32" i="7" s="1"/>
  <c r="E15" i="4"/>
  <c r="D18" i="27" s="1"/>
  <c r="D25" i="27" s="1"/>
  <c r="F15" i="4"/>
  <c r="E18" i="27" s="1"/>
  <c r="E25" i="27" s="1"/>
  <c r="E24" i="5"/>
  <c r="R24" i="5" s="1"/>
  <c r="E22" i="15"/>
  <c r="J22" i="15"/>
  <c r="F22" i="15"/>
  <c r="D16" i="16" l="1"/>
  <c r="C6" i="27"/>
  <c r="K15" i="4"/>
  <c r="L15" i="4" s="1"/>
  <c r="D6" i="27"/>
  <c r="E16" i="16"/>
  <c r="F16" i="16"/>
  <c r="E6" i="27"/>
  <c r="F17" i="4"/>
  <c r="F13" i="15"/>
  <c r="E17" i="4"/>
  <c r="E13" i="15"/>
  <c r="E4" i="27"/>
  <c r="D8" i="19" l="1"/>
  <c r="D6" i="19"/>
  <c r="D7" i="19"/>
  <c r="E7" i="19"/>
  <c r="E8" i="19"/>
  <c r="E6" i="19"/>
  <c r="D17" i="27"/>
  <c r="D24" i="27" s="1"/>
  <c r="E17" i="27"/>
  <c r="E24" i="27" s="1"/>
  <c r="D18" i="16"/>
  <c r="F15" i="15"/>
  <c r="K17" i="4"/>
  <c r="L17" i="4" s="1"/>
  <c r="E18" i="16"/>
  <c r="F18" i="16"/>
  <c r="E15" i="15"/>
  <c r="C5" i="27" l="1"/>
  <c r="C29" i="27"/>
  <c r="C9" i="27" s="1"/>
  <c r="D5" i="27"/>
  <c r="D29" i="27"/>
  <c r="D9" i="27" s="1"/>
  <c r="E5" i="27"/>
  <c r="E29" i="27"/>
  <c r="E9" i="27" s="1"/>
</calcChain>
</file>

<file path=xl/sharedStrings.xml><?xml version="1.0" encoding="utf-8"?>
<sst xmlns="http://schemas.openxmlformats.org/spreadsheetml/2006/main" count="1189" uniqueCount="744">
  <si>
    <t>#</t>
  </si>
  <si>
    <t>Indicator</t>
  </si>
  <si>
    <t>Tangible assets in progress</t>
  </si>
  <si>
    <t>Other current assets</t>
  </si>
  <si>
    <t>Reserves</t>
  </si>
  <si>
    <t>Long-term liabilities</t>
  </si>
  <si>
    <t>Short-term liabilities</t>
  </si>
  <si>
    <t>1.</t>
  </si>
  <si>
    <t>2.</t>
  </si>
  <si>
    <t>3.</t>
  </si>
  <si>
    <t>Capital propriu</t>
  </si>
  <si>
    <t>Rezerve</t>
  </si>
  <si>
    <t>4.</t>
  </si>
  <si>
    <t>Datorii pe termen lung</t>
  </si>
  <si>
    <t>5.</t>
  </si>
  <si>
    <t>check</t>
  </si>
  <si>
    <t>Other operating expenses</t>
  </si>
  <si>
    <t>Operating activities</t>
  </si>
  <si>
    <t>Cash inflows from sales</t>
  </si>
  <si>
    <t>Cash paid to suppliers and contractors</t>
  </si>
  <si>
    <t>Cash payments to employees and social security contributions</t>
  </si>
  <si>
    <t>Interest payments</t>
  </si>
  <si>
    <t>Income tax payments</t>
  </si>
  <si>
    <t>Other cash receipts</t>
  </si>
  <si>
    <t>Other cash payments</t>
  </si>
  <si>
    <t>Net cash flow from operating activities</t>
  </si>
  <si>
    <t>Net cash flow from investing activities</t>
  </si>
  <si>
    <t>Net cash flow from financial activity</t>
  </si>
  <si>
    <t>Net cash flow</t>
  </si>
  <si>
    <t>Cash balance at the beginning of the year</t>
  </si>
  <si>
    <t>Cash balance at the end of the reporting period</t>
  </si>
  <si>
    <t>Current assets</t>
  </si>
  <si>
    <t xml:space="preserve">Short-term liabilities </t>
  </si>
  <si>
    <t xml:space="preserve">Inventory turnover, times  </t>
  </si>
  <si>
    <t>Accounts Receivable Turnover, times</t>
  </si>
  <si>
    <t>Accounts Payable Turnover, times</t>
  </si>
  <si>
    <t xml:space="preserve">Balance Sheet </t>
  </si>
  <si>
    <t>Bilanţul Contabil</t>
  </si>
  <si>
    <t>Row Code/
Codul rîndului</t>
  </si>
  <si>
    <t>ASSETS</t>
  </si>
  <si>
    <t>ACTIV</t>
  </si>
  <si>
    <t>Non-current assets</t>
  </si>
  <si>
    <t>Active imobilizate</t>
  </si>
  <si>
    <t>Intangible assets</t>
  </si>
  <si>
    <t>Imobilizări necorporale</t>
  </si>
  <si>
    <t>010</t>
  </si>
  <si>
    <t>Imobilizări corporale în curs de execuție</t>
  </si>
  <si>
    <t>020</t>
  </si>
  <si>
    <t>Land</t>
  </si>
  <si>
    <t>Terenuri</t>
  </si>
  <si>
    <t>030</t>
  </si>
  <si>
    <t>Fixed Assets</t>
  </si>
  <si>
    <t>Mijloace fixe</t>
  </si>
  <si>
    <t>040</t>
  </si>
  <si>
    <t>Mineral resources</t>
  </si>
  <si>
    <t>Resurse minerale</t>
  </si>
  <si>
    <t>050</t>
  </si>
  <si>
    <t>Biological assets</t>
  </si>
  <si>
    <t>Active biologice imobilizate</t>
  </si>
  <si>
    <t>060</t>
  </si>
  <si>
    <t>Long-term financial investments in unrelated parties</t>
  </si>
  <si>
    <t>Investiții financiare pe termen lung în părți neafiliate</t>
  </si>
  <si>
    <t>070</t>
  </si>
  <si>
    <t>Long-term financial investments in related parties</t>
  </si>
  <si>
    <t>Investiții financiare pe termen lung în părți afiliate</t>
  </si>
  <si>
    <t>080</t>
  </si>
  <si>
    <t>Investment property</t>
  </si>
  <si>
    <t>Investiții imobiliare</t>
  </si>
  <si>
    <t>090</t>
  </si>
  <si>
    <t>Long-term receivables</t>
  </si>
  <si>
    <t>Creanțe pe termen lung</t>
  </si>
  <si>
    <t>100</t>
  </si>
  <si>
    <t>Long-term advance payments</t>
  </si>
  <si>
    <t>Avansuri acordate pe termen lung</t>
  </si>
  <si>
    <t>110</t>
  </si>
  <si>
    <t>Other non-current assets</t>
  </si>
  <si>
    <t>Alte active imobilizate</t>
  </si>
  <si>
    <t>120</t>
  </si>
  <si>
    <t>Total non-curent assets</t>
  </si>
  <si>
    <t>Total active imobilizate</t>
  </si>
  <si>
    <t>130</t>
  </si>
  <si>
    <t>Active circulante</t>
  </si>
  <si>
    <t>Raw materials</t>
  </si>
  <si>
    <t>Materiale</t>
  </si>
  <si>
    <t>140</t>
  </si>
  <si>
    <t>Current biological assets</t>
  </si>
  <si>
    <t>Active biologice circulante</t>
  </si>
  <si>
    <t>150</t>
  </si>
  <si>
    <t>Inventories</t>
  </si>
  <si>
    <t>Obiecte de mică valoare și scurtă durată</t>
  </si>
  <si>
    <t>160</t>
  </si>
  <si>
    <t>Production in progress and products</t>
  </si>
  <si>
    <t>Producția în curs de execuție și produse</t>
  </si>
  <si>
    <t>170</t>
  </si>
  <si>
    <t>Goods</t>
  </si>
  <si>
    <t>Mărfuri</t>
  </si>
  <si>
    <t>180</t>
  </si>
  <si>
    <t>Receivables</t>
  </si>
  <si>
    <t>Creanțe comerciale</t>
  </si>
  <si>
    <t>190</t>
  </si>
  <si>
    <t>Receivables from related parties</t>
  </si>
  <si>
    <t>Creanțe ale părților afiliate</t>
  </si>
  <si>
    <t>200</t>
  </si>
  <si>
    <t>Current prepayments</t>
  </si>
  <si>
    <t>Avansuri acordate curente</t>
  </si>
  <si>
    <t>210</t>
  </si>
  <si>
    <t xml:space="preserve">Budget receivables </t>
  </si>
  <si>
    <t>Creanțe ale bugetului</t>
  </si>
  <si>
    <t>220</t>
  </si>
  <si>
    <t>Receivables from staff</t>
  </si>
  <si>
    <t>Creanțe ale personalului</t>
  </si>
  <si>
    <t>230</t>
  </si>
  <si>
    <t>Other current receivables</t>
  </si>
  <si>
    <t>Alte creanțe curente</t>
  </si>
  <si>
    <t>240</t>
  </si>
  <si>
    <t>Cash on hand and current accounts</t>
  </si>
  <si>
    <t>Numerar în casierie și la conturi curente</t>
  </si>
  <si>
    <t>250</t>
  </si>
  <si>
    <t>Other cash items</t>
  </si>
  <si>
    <t>Alte elemente de numerar</t>
  </si>
  <si>
    <t>260</t>
  </si>
  <si>
    <t>Current financial investments in unrelated parties</t>
  </si>
  <si>
    <t>Investiții financiare curente în părți neafiliate</t>
  </si>
  <si>
    <t>270</t>
  </si>
  <si>
    <t>Current financial investments in related parties</t>
  </si>
  <si>
    <t>Investiții financiare curente în părți afiliate</t>
  </si>
  <si>
    <t>280</t>
  </si>
  <si>
    <t>Alte active circulante</t>
  </si>
  <si>
    <t>290</t>
  </si>
  <si>
    <t>Total current assets</t>
  </si>
  <si>
    <t>Total active circulante</t>
  </si>
  <si>
    <t>300</t>
  </si>
  <si>
    <t>Total assets</t>
  </si>
  <si>
    <t>Total active</t>
  </si>
  <si>
    <t>310</t>
  </si>
  <si>
    <t>EQUITY and LIABILITIES</t>
  </si>
  <si>
    <t>PASIV</t>
  </si>
  <si>
    <t>Equity</t>
  </si>
  <si>
    <t>Share capital and additional capital</t>
  </si>
  <si>
    <t>Capital social și suplimentar</t>
  </si>
  <si>
    <t>320</t>
  </si>
  <si>
    <t>330</t>
  </si>
  <si>
    <t>Corrections of previous years results</t>
  </si>
  <si>
    <t>Corecții ale rezultatelor anilor precedenți</t>
  </si>
  <si>
    <t>340</t>
  </si>
  <si>
    <t>Retained profit (uncovered loss) of previous years</t>
  </si>
  <si>
    <t>Profit nerepartizat (pierdere neacoperită) al anilor precedenți</t>
  </si>
  <si>
    <t>350</t>
  </si>
  <si>
    <t>Net income (net loss) of the reporting period</t>
  </si>
  <si>
    <t>Profit net (pierdere netă) al perioadei de gestiune</t>
  </si>
  <si>
    <t>360</t>
  </si>
  <si>
    <t>Profit used in the reporting year</t>
  </si>
  <si>
    <t>Profit utilizat al perioadei de gestiune</t>
  </si>
  <si>
    <t>370</t>
  </si>
  <si>
    <t>Other components of equity</t>
  </si>
  <si>
    <t>Alte elemente de capital propriu</t>
  </si>
  <si>
    <t>380</t>
  </si>
  <si>
    <t>Total equity</t>
  </si>
  <si>
    <t>Total capital propriu</t>
  </si>
  <si>
    <t>Long-term bank loans</t>
  </si>
  <si>
    <t>Credite bancare pe termen lung</t>
  </si>
  <si>
    <t>400</t>
  </si>
  <si>
    <t>Long-term loans</t>
  </si>
  <si>
    <t>Împrumuturi pe termen lung</t>
  </si>
  <si>
    <t>410</t>
  </si>
  <si>
    <t>Long-term liabilities on financial leasing</t>
  </si>
  <si>
    <t>Datorii pe termen lung privind leasingul financiar</t>
  </si>
  <si>
    <t>420</t>
  </si>
  <si>
    <t>Other long-term liabilities</t>
  </si>
  <si>
    <t>Alte datorii pe termen lung</t>
  </si>
  <si>
    <t>430</t>
  </si>
  <si>
    <t>Total long-term liabilities</t>
  </si>
  <si>
    <t>Total datorii pe termen lung</t>
  </si>
  <si>
    <t>Datorii curente</t>
  </si>
  <si>
    <t>Short-term bank loans</t>
  </si>
  <si>
    <t>Credite bancare pe termen scurt</t>
  </si>
  <si>
    <t>450</t>
  </si>
  <si>
    <t>Short-term loans</t>
  </si>
  <si>
    <t>Împrumuturi pe termen scurt</t>
  </si>
  <si>
    <t>460</t>
  </si>
  <si>
    <t>Commercial account payables</t>
  </si>
  <si>
    <t>Datorii comerciale</t>
  </si>
  <si>
    <t>470</t>
  </si>
  <si>
    <t>Payables to related parties</t>
  </si>
  <si>
    <t>Datorii față de părțile afiliate</t>
  </si>
  <si>
    <t>480</t>
  </si>
  <si>
    <t>Current advances received</t>
  </si>
  <si>
    <t>Avansuri primite curente</t>
  </si>
  <si>
    <t>490</t>
  </si>
  <si>
    <t>Payables to the personal</t>
  </si>
  <si>
    <t>Datorii față de personal</t>
  </si>
  <si>
    <t>500</t>
  </si>
  <si>
    <t>Payables on social and health insurance</t>
  </si>
  <si>
    <t>510</t>
  </si>
  <si>
    <t>Payables to the budget</t>
  </si>
  <si>
    <t>Datorii față de buget</t>
  </si>
  <si>
    <t>520</t>
  </si>
  <si>
    <t>Current anticipated revenues</t>
  </si>
  <si>
    <t>Venituri anticipate curente</t>
  </si>
  <si>
    <t>530</t>
  </si>
  <si>
    <t>Payables to the owners</t>
  </si>
  <si>
    <t>Datorii față de proprietari</t>
  </si>
  <si>
    <t>540</t>
  </si>
  <si>
    <t>Current special purpose funds and receipts</t>
  </si>
  <si>
    <t>Finanțări și încasări cu destinație specială curente</t>
  </si>
  <si>
    <t>550</t>
  </si>
  <si>
    <t>Current provisions</t>
  </si>
  <si>
    <t>Provizioane curente</t>
  </si>
  <si>
    <t>560</t>
  </si>
  <si>
    <t>Other current liabilities</t>
  </si>
  <si>
    <t>Alte datorii curente</t>
  </si>
  <si>
    <t>570</t>
  </si>
  <si>
    <t>Total current liabilities</t>
  </si>
  <si>
    <t>Total datorii curente</t>
  </si>
  <si>
    <t xml:space="preserve">Total equity and liabilities </t>
  </si>
  <si>
    <t>Total pasive</t>
  </si>
  <si>
    <t>2016</t>
  </si>
  <si>
    <t>Suma</t>
  </si>
  <si>
    <t>Ponderea (%)</t>
  </si>
  <si>
    <t xml:space="preserve">Income Statement </t>
  </si>
  <si>
    <t>Raportul de Profit şi Pierderi</t>
  </si>
  <si>
    <t>Income from Sales</t>
  </si>
  <si>
    <t>Venituri din vînzări</t>
  </si>
  <si>
    <t>Cost of sales</t>
  </si>
  <si>
    <t>Costul vînzărilor</t>
  </si>
  <si>
    <t>Gross profit (gross loss)</t>
  </si>
  <si>
    <t>Profit brut (pierdere brută)</t>
  </si>
  <si>
    <t>Other operating income</t>
  </si>
  <si>
    <t>Alte venituri din activitatea operațională</t>
  </si>
  <si>
    <t>Distribution expenses</t>
  </si>
  <si>
    <t>Cheltuieli de distribuție</t>
  </si>
  <si>
    <t>Administrative expenses</t>
  </si>
  <si>
    <t>Cheltuieli administrative</t>
  </si>
  <si>
    <t>Alte cheltuieli din activitatea operațională</t>
  </si>
  <si>
    <t>Result from operating activities: Profit (loss)</t>
  </si>
  <si>
    <t>Rezultatul din activitatea operațională: profit (pierdere)</t>
  </si>
  <si>
    <t>Result from other activities: Profit (loss)</t>
  </si>
  <si>
    <t xml:space="preserve">Rezultatul din alte activități: profit (pierdere) </t>
  </si>
  <si>
    <t>Profit (Loss) before tax</t>
  </si>
  <si>
    <t>Profit (pierdere) pîna la impozitare</t>
  </si>
  <si>
    <t>Income tax</t>
  </si>
  <si>
    <t>Cheltuieli privind impozitul pe venit</t>
  </si>
  <si>
    <t>Net income (net loss) of the reporting period</t>
  </si>
  <si>
    <t>(%)</t>
  </si>
  <si>
    <t>Venituri</t>
  </si>
  <si>
    <t>Costuri</t>
  </si>
  <si>
    <t>Pierderi din activitatea operațională</t>
  </si>
  <si>
    <t>2017</t>
  </si>
  <si>
    <t>Indicatori</t>
  </si>
  <si>
    <t>Serviciul de canalizare</t>
  </si>
  <si>
    <t>Alte servicii</t>
  </si>
  <si>
    <t>Serviciul de alimentare cu apă</t>
  </si>
  <si>
    <t>Fluxuri de numerar din activitatea operațională</t>
  </si>
  <si>
    <t>Încasări din vînzări</t>
  </si>
  <si>
    <t>Plăți pentru stocuri și servicii procurate</t>
  </si>
  <si>
    <t>Plăți către angajați și instituții de asigurare socială și medicală</t>
  </si>
  <si>
    <t xml:space="preserve">Alte încasări </t>
  </si>
  <si>
    <t xml:space="preserve">Alte plăți </t>
  </si>
  <si>
    <t>Fluxul net de numerar din activitatea operațională</t>
  </si>
  <si>
    <t>Fluxul net de numerar total</t>
  </si>
  <si>
    <t>Diferențe de curs valutar favorabile (nefavorabile)</t>
  </si>
  <si>
    <t>Sold de numerar la începutul perioadei de gestiune</t>
  </si>
  <si>
    <t>Sold de numerar la sfîrșitul perioadei de gestiune</t>
  </si>
  <si>
    <t>Incasări din vînzarea activelor imobilizate</t>
  </si>
  <si>
    <t>Fluxul net de numerar din activitatea de investiții</t>
  </si>
  <si>
    <t>Situația fluxurilor de numerar</t>
  </si>
  <si>
    <t>Capital de lucru net</t>
  </si>
  <si>
    <t>Rata lichidității curente</t>
  </si>
  <si>
    <t>Numerar și alte elemente de numerar</t>
  </si>
  <si>
    <t>Rata de lichiditate imediată</t>
  </si>
  <si>
    <t>Soldul mediu al stocurilor</t>
  </si>
  <si>
    <t>Costul vânzărilor</t>
  </si>
  <si>
    <t>Viteza de rotație a stocurilor, zile</t>
  </si>
  <si>
    <t>Venituri din vânzări</t>
  </si>
  <si>
    <t>Soldul mediu al creanțelor</t>
  </si>
  <si>
    <t>Viteza de rotație a creanțelor, zile</t>
  </si>
  <si>
    <t>Total achiziții de bunuri și servicii</t>
  </si>
  <si>
    <t>Soldul mediu al datoriilor</t>
  </si>
  <si>
    <t>Viteza de rotație a datoriilor, zile</t>
  </si>
  <si>
    <t>Rata de îndatorare globală</t>
  </si>
  <si>
    <t>Active totale</t>
  </si>
  <si>
    <t>Datorii totale</t>
  </si>
  <si>
    <t>Rata solvabilității generale</t>
  </si>
  <si>
    <t>suma (lei)</t>
  </si>
  <si>
    <t>Total venituri</t>
  </si>
  <si>
    <t xml:space="preserve">Marja profitului brut (MPB) </t>
  </si>
  <si>
    <t>Marja profitului din activitatea operațională (MPAO)</t>
  </si>
  <si>
    <t>Marja profitului net (MPN)</t>
  </si>
  <si>
    <t>Rentabilitatea capitalului propriu (ROE)</t>
  </si>
  <si>
    <t>Rentabilitatea activelor totale (ROA)</t>
  </si>
  <si>
    <t>Articol de cheltuieli</t>
  </si>
  <si>
    <t>Total costuri</t>
  </si>
  <si>
    <t>Uzura mijloacelor fixe</t>
  </si>
  <si>
    <t>Energie electrică</t>
  </si>
  <si>
    <t>Salariu</t>
  </si>
  <si>
    <t>Asigurări sociale</t>
  </si>
  <si>
    <t>Asigurări medicale</t>
  </si>
  <si>
    <t xml:space="preserve">Consum indirecte </t>
  </si>
  <si>
    <t xml:space="preserve">Chelt. de  distributie </t>
  </si>
  <si>
    <t>Alte cheltuieli operaționale</t>
  </si>
  <si>
    <t>Total Cheltuieli</t>
  </si>
  <si>
    <t xml:space="preserve">Consumuri indirecte </t>
  </si>
  <si>
    <t xml:space="preserve">Cheltuieli de  distributie </t>
  </si>
  <si>
    <t>Serviciul</t>
  </si>
  <si>
    <t>Categoria de consumatori</t>
  </si>
  <si>
    <t>Apă potabilă, lei/m3</t>
  </si>
  <si>
    <t>Canalizare, lei/m3</t>
  </si>
  <si>
    <t>Populaţia</t>
  </si>
  <si>
    <t>Alti consumatori (instituţii bugetare şi agenţi economici)</t>
  </si>
  <si>
    <t>Tabel nr.11: Tarifele pentru serviciile de apă şi canalizare.</t>
  </si>
  <si>
    <t>Perioada de gestiune</t>
  </si>
  <si>
    <t>Venituri din prestarea serviciului de apă, (lei)</t>
  </si>
  <si>
    <t>Volumul apei furnizate, (m3 )</t>
  </si>
  <si>
    <t>Costul unui m3 de apa, (lei/m3)</t>
  </si>
  <si>
    <t>Tariful per m3 de apa, (lei/m3)</t>
  </si>
  <si>
    <t>~ populatie</t>
  </si>
  <si>
    <t>Acoperirea costului de catre tarif, (%)</t>
  </si>
  <si>
    <t>Costuri operationale, (lei)</t>
  </si>
  <si>
    <t>Venituri din prestarea serviciului de canalizare, (lei)</t>
  </si>
  <si>
    <t>Volumul apei uzate receptionate, (m3 )</t>
  </si>
  <si>
    <t>Costul unui m3 de apa uzata, (lei/m3)</t>
  </si>
  <si>
    <t>Tariful per m3 de apa uzata, (lei/m3)</t>
  </si>
  <si>
    <t>Total</t>
  </si>
  <si>
    <t>Total datorii</t>
  </si>
  <si>
    <t>Agenti Economici:</t>
  </si>
  <si>
    <t>Dobanzi platite</t>
  </si>
  <si>
    <t>Plata impozitului pe venit</t>
  </si>
  <si>
    <t>Plati aferente intrarilor de active imobilizate</t>
  </si>
  <si>
    <t>Dobinzi incasate</t>
  </si>
  <si>
    <t>Plati aferente rambursarii creditelor si imprumuturilor</t>
  </si>
  <si>
    <t>Cheltuieli de intretinere si exploatare a sist. Public</t>
  </si>
  <si>
    <t>Cheltuieli generale</t>
  </si>
  <si>
    <t>Termenul de plată încă nu a sosit</t>
  </si>
  <si>
    <t>Datorii pînă la 3 luni</t>
  </si>
  <si>
    <t>Datorii de la 3 luni pînă la 1 an</t>
  </si>
  <si>
    <t>Datorii de la 1 an pînă la 3 ani</t>
  </si>
  <si>
    <t>Datorii mai mult de 3 ani</t>
  </si>
  <si>
    <t>Instituții Bugetare</t>
  </si>
  <si>
    <t>Populatia (apartamente)</t>
  </si>
  <si>
    <t>Populatia (case individuale)</t>
  </si>
  <si>
    <t>~ institutii bugetare</t>
  </si>
  <si>
    <t>~ agenti economici</t>
  </si>
  <si>
    <t>2018</t>
  </si>
  <si>
    <t>30.06.2019</t>
  </si>
  <si>
    <t>Sold datorii la 30.06.2019</t>
  </si>
  <si>
    <t>Ratele utilizate in formula anterioara sunt urmatoarele:</t>
  </si>
  <si>
    <t>active totale-datorii totale</t>
  </si>
  <si>
    <t>capital propriu</t>
  </si>
  <si>
    <t>active totale</t>
  </si>
  <si>
    <t>datorii totale (DC+DTL)</t>
  </si>
  <si>
    <t>Profit reinvestit</t>
  </si>
  <si>
    <t>Rezultat curent inaintea impozitarii</t>
  </si>
  <si>
    <t>Capitalizare bursiera</t>
  </si>
  <si>
    <t>Datorii pe termen scurt</t>
  </si>
  <si>
    <t>Cifra de afaceri</t>
  </si>
  <si>
    <t>X1</t>
  </si>
  <si>
    <t>X2</t>
  </si>
  <si>
    <t>X3</t>
  </si>
  <si>
    <t>X4</t>
  </si>
  <si>
    <t>X5</t>
  </si>
  <si>
    <t xml:space="preserve">Funcția Z </t>
  </si>
  <si>
    <t>Z=0,717*X1+0,847*X2+3,107*X3+0,42*X4+0,998*X5</t>
  </si>
  <si>
    <t>Exista</t>
  </si>
  <si>
    <t>Probabilitatea falimentului</t>
  </si>
  <si>
    <t>X1 - Active circulante / Activ Total</t>
  </si>
  <si>
    <t xml:space="preserve">Х2 -  Profit reinvestit / Total Active </t>
  </si>
  <si>
    <t>Х3 - Rezultatul curent inaintea impozitarii / Total Active</t>
  </si>
  <si>
    <t xml:space="preserve">Х4 - Capitalizarea bursiera / Datorii pe termen scurt </t>
  </si>
  <si>
    <t>Х5 - Cifra de afaceri / Total Active</t>
  </si>
  <si>
    <t>Fluxul net de numerar din activitatea financiară</t>
  </si>
  <si>
    <t>Devieri 2018 în raport cu 2017</t>
  </si>
  <si>
    <t>31.12.2019</t>
  </si>
  <si>
    <t>31.12.2019 estimativ</t>
  </si>
  <si>
    <t>31.12.2019 
estimativ</t>
  </si>
  <si>
    <t xml:space="preserve">NOTE !! </t>
  </si>
  <si>
    <t xml:space="preserve">2. Celulele de culaore gri din tabele se vor actualiza/completa automat in urma completarii celor albastre </t>
  </si>
  <si>
    <t>4. Diagramele vor fi completate automat in urma completarii tuturor datelor din tabele</t>
  </si>
  <si>
    <t>Datorii privind asigurările sociale și medicale</t>
  </si>
  <si>
    <t>Profit (pierdere) până la impozitare</t>
  </si>
  <si>
    <t>Profit (pierdere) pînă la impozitare</t>
  </si>
  <si>
    <t>30.06.2019 efectiv</t>
  </si>
  <si>
    <t>Trim I</t>
  </si>
  <si>
    <t>Trim II</t>
  </si>
  <si>
    <t>Trim III</t>
  </si>
  <si>
    <t>Trim IV</t>
  </si>
  <si>
    <t>30.06.2019 
efectiv</t>
  </si>
  <si>
    <t>Trim I
efectiv</t>
  </si>
  <si>
    <t>Trim II
efectiv</t>
  </si>
  <si>
    <t>Trim III
estimativ</t>
  </si>
  <si>
    <t>Trim IV
estimativ</t>
  </si>
  <si>
    <t xml:space="preserve">Total 
31.12.2019 </t>
  </si>
  <si>
    <t xml:space="preserve">31.12.2019 </t>
  </si>
  <si>
    <t>mii</t>
  </si>
  <si>
    <t>3. Pentru perioada anului 2019 veti include datele pentru lunile disponibile efective si pentru restul veti include date estimative</t>
  </si>
  <si>
    <t>canalizare</t>
  </si>
  <si>
    <t>Anexa XX: Rezultatele financiare in formă grafică</t>
  </si>
  <si>
    <t>Anexa XX:  Evoluția structurii veniturilor operaționale reprezentate grafic</t>
  </si>
  <si>
    <t>Anexa: Analiza costurilor operaţionale</t>
  </si>
  <si>
    <t>Sector</t>
  </si>
  <si>
    <t>Femei</t>
  </si>
  <si>
    <t>Bărbați</t>
  </si>
  <si>
    <t>Total:</t>
  </si>
  <si>
    <t>Pregătirea profesională</t>
  </si>
  <si>
    <t xml:space="preserve">Studii medii </t>
  </si>
  <si>
    <t>Studii medii speciale</t>
  </si>
  <si>
    <t>Studii medii profesionale</t>
  </si>
  <si>
    <t>Studii superioare</t>
  </si>
  <si>
    <t>Categoriile de personal</t>
  </si>
  <si>
    <t>Administrație</t>
  </si>
  <si>
    <t>Specialiști</t>
  </si>
  <si>
    <t>Șefii de secție/sector</t>
  </si>
  <si>
    <t>Muncitori calificați</t>
  </si>
  <si>
    <t>Muncitori necalificați</t>
  </si>
  <si>
    <t>Alte categorii</t>
  </si>
  <si>
    <t>Programa de producție</t>
  </si>
  <si>
    <t>Efectiv 2017</t>
  </si>
  <si>
    <t>Efectiv 2018</t>
  </si>
  <si>
    <t>Estimativ 2019</t>
  </si>
  <si>
    <t>Fondul de salarizare</t>
  </si>
  <si>
    <t>Efectiv personal</t>
  </si>
  <si>
    <t>Salariul mediu lunar pe muncitor</t>
  </si>
  <si>
    <t>Mărimea adaosului la salariul de bază, %</t>
  </si>
  <si>
    <t>Mărimea plăților în 2018, lei</t>
  </si>
  <si>
    <t>Munca suplimentară (peste orele de program)</t>
  </si>
  <si>
    <t>Munca în zilele de odihnă</t>
  </si>
  <si>
    <t>Munca în zilele de sărbătoare</t>
  </si>
  <si>
    <t>Munca de noapte</t>
  </si>
  <si>
    <t>Cumulare de profesii</t>
  </si>
  <si>
    <t>Îndeplinirea obligațiunilor de muncă ale salariatului temporar absent</t>
  </si>
  <si>
    <t>Munca după grafic cu împărțirea zilei de lucru pe parți</t>
  </si>
  <si>
    <t>UM</t>
  </si>
  <si>
    <t>apă</t>
  </si>
  <si>
    <t>Agenți economici</t>
  </si>
  <si>
    <t>Instituții bugetare</t>
  </si>
  <si>
    <t>Apă</t>
  </si>
  <si>
    <t>lei/m3</t>
  </si>
  <si>
    <t>Datorii cu termenul de plată depășit</t>
  </si>
  <si>
    <t>(6 luni)</t>
  </si>
  <si>
    <t>Până la 3 luni</t>
  </si>
  <si>
    <t>De la 3 până la 12 luni</t>
  </si>
  <si>
    <t>De la 1 până la 3 ani</t>
  </si>
  <si>
    <t>Peste 3 ani</t>
  </si>
  <si>
    <t>Canalizare</t>
  </si>
  <si>
    <t>Case individuale</t>
  </si>
  <si>
    <t>Instituții publice</t>
  </si>
  <si>
    <t>Alți consumatori</t>
  </si>
  <si>
    <t>Anul  2016</t>
  </si>
  <si>
    <t>Anul  2017</t>
  </si>
  <si>
    <t>Anul 2018</t>
  </si>
  <si>
    <t>Persoane fizice</t>
  </si>
  <si>
    <t>Apartamente în blocuri</t>
  </si>
  <si>
    <t>Consumatori industriali</t>
  </si>
  <si>
    <t>Clasificarea racordărilor</t>
  </si>
  <si>
    <t>Cererea de apă cu amănuntul (m³/zi)</t>
  </si>
  <si>
    <t>Totalul apei intrate in sistem (m³/zi)</t>
  </si>
  <si>
    <t>Apa care nu aduce venituri  (m³/zi)</t>
  </si>
  <si>
    <t>% apei care nu aduce venituri</t>
  </si>
  <si>
    <t>-</t>
  </si>
  <si>
    <t>Pierderi şi deversări prin preaplin la rezervoare</t>
  </si>
  <si>
    <t>Pierderi pe branşamente până la contorul consumatorului </t>
  </si>
  <si>
    <t>Denumirea mijloacelor fixe</t>
  </si>
  <si>
    <t>Valoarea iniţială</t>
  </si>
  <si>
    <t xml:space="preserve">Intrarea de mijloace fixe </t>
  </si>
  <si>
    <t xml:space="preserve">Ieșirea de mijloace fixe </t>
  </si>
  <si>
    <t>Uzura acumulată</t>
  </si>
  <si>
    <t>Valoarea MF la 01.01.2019</t>
  </si>
  <si>
    <t>Gradul de uzura, (%)</t>
  </si>
  <si>
    <t>Clădiri</t>
  </si>
  <si>
    <t>Construcții speciale</t>
  </si>
  <si>
    <t>Mașini, utilaje și instalații de transmisie</t>
  </si>
  <si>
    <t>Mijloace de transport</t>
  </si>
  <si>
    <t>Mijloace fixe primite în gestiune economică</t>
  </si>
  <si>
    <t>Alte mijloace fixe</t>
  </si>
  <si>
    <t>Total Mijloace Fixe</t>
  </si>
  <si>
    <t>In funcție de valorile lui Z putem întâlni următoarele situații:</t>
  </si>
  <si>
    <t>Ponderea femeilor în total,%</t>
  </si>
  <si>
    <t>Apeduct</t>
  </si>
  <si>
    <t>Comercial</t>
  </si>
  <si>
    <t>Autoparc</t>
  </si>
  <si>
    <t>Administrația</t>
  </si>
  <si>
    <t>Efectiv 2016</t>
  </si>
  <si>
    <t>Salariului tarifar pentru categoria I de calificare la nivel de ramură conform Convenției</t>
  </si>
  <si>
    <t>Tipul de muncă remunerată</t>
  </si>
  <si>
    <t>Nr.</t>
  </si>
  <si>
    <t>Anul 2016</t>
  </si>
  <si>
    <t>Anul 2017</t>
  </si>
  <si>
    <t xml:space="preserve">Total </t>
  </si>
  <si>
    <t>Cantitate</t>
  </si>
  <si>
    <t>%</t>
  </si>
  <si>
    <t>Pers. fizice</t>
  </si>
  <si>
    <t>mii m3</t>
  </si>
  <si>
    <t>Pers. juridice</t>
  </si>
  <si>
    <t>Inst. Publice</t>
  </si>
  <si>
    <t>Denumire</t>
  </si>
  <si>
    <t>Unitatea de măsură</t>
  </si>
  <si>
    <t>Tariful pentru populație(contorizați)</t>
  </si>
  <si>
    <t>Lei/m3</t>
  </si>
  <si>
    <t>Tariful pentru populație (necontorizați)</t>
  </si>
  <si>
    <t>Lei/persoană/luna</t>
  </si>
  <si>
    <t>Tariful pentru agenți economici și organizații bugetare (inclusiv TVA).</t>
  </si>
  <si>
    <t>Tariful pentru agenți economici  cu sursa proprie de apă (inclusiv TVA).</t>
  </si>
  <si>
    <t>Suportabilitatea</t>
  </si>
  <si>
    <t>U.M.</t>
  </si>
  <si>
    <t>Gospodării - apă</t>
  </si>
  <si>
    <t>nr. abonați</t>
  </si>
  <si>
    <t>Gospodării - canalizare</t>
  </si>
  <si>
    <t>nr. persoane</t>
  </si>
  <si>
    <t>Cantitatea facturată de apă pe anul 2018</t>
  </si>
  <si>
    <t>Cantitatea facturată de canalizare pe anul 2018</t>
  </si>
  <si>
    <r>
      <t xml:space="preserve">Consumul individual de apă (de persoană) </t>
    </r>
    <r>
      <rPr>
        <sz val="11"/>
        <color theme="1"/>
        <rFont val="Times New Roman"/>
        <family val="1"/>
        <charset val="204"/>
      </rPr>
      <t>(din p.2.3.2.)</t>
    </r>
  </si>
  <si>
    <t>litri/zi</t>
  </si>
  <si>
    <t>m3/zi</t>
  </si>
  <si>
    <r>
      <t xml:space="preserve">Consumul individual canalizare (de persoană) </t>
    </r>
    <r>
      <rPr>
        <sz val="11"/>
        <color theme="1"/>
        <rFont val="Times New Roman"/>
        <family val="1"/>
        <charset val="204"/>
      </rPr>
      <t>(calcul analogie apă din p.2.3.2.)</t>
    </r>
  </si>
  <si>
    <t>Tariful apă  - populația</t>
  </si>
  <si>
    <t>Tariful canalizare - populația</t>
  </si>
  <si>
    <t>m3/luna</t>
  </si>
  <si>
    <t>lei/luna</t>
  </si>
  <si>
    <t>Venitul mediu pe gospodărie</t>
  </si>
  <si>
    <t>PROCENTE DIN VENIT</t>
  </si>
  <si>
    <r>
      <t xml:space="preserve">Populaţia -  consumatori de apă 
</t>
    </r>
    <r>
      <rPr>
        <i/>
        <sz val="11"/>
        <color theme="1"/>
        <rFont val="Times New Roman"/>
        <family val="1"/>
        <charset val="204"/>
      </rPr>
      <t>ex. (8200x2,17=17794)</t>
    </r>
  </si>
  <si>
    <r>
      <t xml:space="preserve">Populaţia – consumatori de canalizare
</t>
    </r>
    <r>
      <rPr>
        <i/>
        <sz val="11"/>
        <color theme="1"/>
        <rFont val="Times New Roman"/>
        <family val="1"/>
        <charset val="204"/>
      </rPr>
      <t>ex. (5878x2,17=12755)</t>
    </r>
  </si>
  <si>
    <r>
      <t xml:space="preserve">Consumul gospodărie – apă
</t>
    </r>
    <r>
      <rPr>
        <i/>
        <sz val="11"/>
        <color theme="1"/>
        <rFont val="Times New Roman"/>
        <family val="1"/>
        <charset val="204"/>
      </rPr>
      <t>ex. (0,05 x 30 zile x 2,17 pers/gosp = 3,255)</t>
    </r>
  </si>
  <si>
    <t>Consum persoana per gospodărie</t>
  </si>
  <si>
    <t>pers/gospod</t>
  </si>
  <si>
    <r>
      <t xml:space="preserve">Consumul gospodărie – canalizare
</t>
    </r>
    <r>
      <rPr>
        <i/>
        <sz val="11"/>
        <color theme="1"/>
        <rFont val="Times New Roman"/>
        <family val="1"/>
        <charset val="204"/>
      </rPr>
      <t>ex. (0,045 x 30 zile x 2,17 pers/gosp= 2,929)</t>
    </r>
  </si>
  <si>
    <r>
      <t xml:space="preserve">Factura medie gospodărie – apă
</t>
    </r>
    <r>
      <rPr>
        <i/>
        <sz val="11"/>
        <color rgb="FF000000"/>
        <rFont val="Times New Roman"/>
        <family val="1"/>
        <charset val="204"/>
      </rPr>
      <t>ex. (3,26 x 10 lei/ m3 = 32,60 )</t>
    </r>
  </si>
  <si>
    <r>
      <t xml:space="preserve">Factura medie gospodărie – canal
</t>
    </r>
    <r>
      <rPr>
        <i/>
        <sz val="11"/>
        <color rgb="FF000000"/>
        <rFont val="Times New Roman"/>
        <family val="1"/>
        <charset val="204"/>
      </rPr>
      <t>ex. (2,93 x 7 lei/ m3 = 20,51 )</t>
    </r>
  </si>
  <si>
    <r>
      <t xml:space="preserve">Suportabilitatea 
</t>
    </r>
    <r>
      <rPr>
        <i/>
        <sz val="11"/>
        <color theme="1"/>
        <rFont val="Times New Roman"/>
        <family val="1"/>
        <charset val="204"/>
      </rPr>
      <t>ex. (0,69 + 0,44 = 1,13)</t>
    </r>
  </si>
  <si>
    <t>Canalizare (20,51 lei x 100)/4703,26 = 0,436</t>
  </si>
  <si>
    <t>Apă (32,6 lei x100)/4703,26 = 0,69</t>
  </si>
  <si>
    <r>
      <t xml:space="preserve">1. A se completa doar valorile din celulele de culoare </t>
    </r>
    <r>
      <rPr>
        <sz val="11"/>
        <color theme="3" tint="0.39997558519241921"/>
        <rFont val="Times New Roman"/>
        <family val="1"/>
        <charset val="204"/>
      </rPr>
      <t>albastra</t>
    </r>
    <r>
      <rPr>
        <sz val="11"/>
        <color theme="1"/>
        <rFont val="Times New Roman"/>
        <family val="1"/>
        <charset val="204"/>
      </rPr>
      <t xml:space="preserve"> in tabele din urmatoarele anexe</t>
    </r>
  </si>
  <si>
    <r>
      <t>5. O parte din celule/rinduri sunt ascunse/grupate, daca doriti sa le completati sau sa le deschideti apasati pe butonul (</t>
    </r>
    <r>
      <rPr>
        <b/>
        <sz val="11"/>
        <color theme="1"/>
        <rFont val="Times New Roman"/>
        <family val="1"/>
        <charset val="204"/>
      </rPr>
      <t>+)</t>
    </r>
    <r>
      <rPr>
        <sz val="11"/>
        <color theme="1"/>
        <rFont val="Times New Roman"/>
        <family val="1"/>
        <charset val="204"/>
      </rPr>
      <t xml:space="preserve"> din rindul lor sau in coltul de sus stinga pe cifra </t>
    </r>
    <r>
      <rPr>
        <b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 </t>
    </r>
  </si>
  <si>
    <t>Nota</t>
  </si>
  <si>
    <t>Tip de consumator</t>
  </si>
  <si>
    <t>Gospodării casnice</t>
  </si>
  <si>
    <t>Acces la serv. de apă</t>
  </si>
  <si>
    <t>Acces la serv. de canal</t>
  </si>
  <si>
    <t>Denumirea</t>
  </si>
  <si>
    <t>Cantitatea</t>
  </si>
  <si>
    <t>m3</t>
  </si>
  <si>
    <t>Inst. publice</t>
  </si>
  <si>
    <t>Total populația și alți agenți economici</t>
  </si>
  <si>
    <t>Acoperirea din aria prestării servicii cu canalizare</t>
  </si>
  <si>
    <t>Stații de epurare</t>
  </si>
  <si>
    <t>Cîmpuri biologice</t>
  </si>
  <si>
    <t>Serviciu de canalizare oraș</t>
  </si>
  <si>
    <t>Sector ”fabrica de zahăr”</t>
  </si>
  <si>
    <t>Total serviciu de canalizare</t>
  </si>
  <si>
    <t>Rețea internă</t>
  </si>
  <si>
    <t>Numărul de înregestrare a pașaportului tehnic</t>
  </si>
  <si>
    <t>Anul forării</t>
  </si>
  <si>
    <t>Tip pompe</t>
  </si>
  <si>
    <t>Puterea motorului (kW).</t>
  </si>
  <si>
    <t>Starea tehnică a sondei arteziene</t>
  </si>
  <si>
    <t>Adâncimea forajului (m).</t>
  </si>
  <si>
    <t>Debitul (m3/h)</t>
  </si>
  <si>
    <t>Înalțimea de pompare, (m).</t>
  </si>
  <si>
    <t>d/o</t>
  </si>
  <si>
    <t>Locul amplasării</t>
  </si>
  <si>
    <t>Anul construcției</t>
  </si>
  <si>
    <t>Forma</t>
  </si>
  <si>
    <t>rezervorului</t>
  </si>
  <si>
    <t>Volumul</t>
  </si>
  <si>
    <t>(m3)</t>
  </si>
  <si>
    <t>Starea</t>
  </si>
  <si>
    <t>tehnică</t>
  </si>
  <si>
    <t>Starea tehnică</t>
  </si>
  <si>
    <t>Locul amplaserii</t>
  </si>
  <si>
    <t>Tipul pompei</t>
  </si>
  <si>
    <t>Numărul de pompe</t>
  </si>
  <si>
    <t>Înalțimea de pompare, (m.)</t>
  </si>
  <si>
    <t>Puteria motorului (kW)</t>
  </si>
  <si>
    <t>Debitul, (m3/h).</t>
  </si>
  <si>
    <t>Material</t>
  </si>
  <si>
    <t>Lungimea ( m.) / diametre (mm.)</t>
  </si>
  <si>
    <t>Dn 100mm.</t>
  </si>
  <si>
    <t>Dn</t>
  </si>
  <si>
    <t>150mm.</t>
  </si>
  <si>
    <t>Dn 200mm.</t>
  </si>
  <si>
    <t>Dn 250 mm.</t>
  </si>
  <si>
    <t>HDPE</t>
  </si>
  <si>
    <t>Fontă</t>
  </si>
  <si>
    <t>&gt; 30</t>
  </si>
  <si>
    <t>Oțel</t>
  </si>
  <si>
    <t>% din total</t>
  </si>
  <si>
    <t>Lungimea ( m.) / diametru (mm.)</t>
  </si>
  <si>
    <t>250 mm.</t>
  </si>
  <si>
    <t>400mm.</t>
  </si>
  <si>
    <t>Azbociment</t>
  </si>
  <si>
    <t xml:space="preserve">                                       Lungimea (m)/ Diametru (mm).</t>
  </si>
  <si>
    <t>Total (m).</t>
  </si>
  <si>
    <t>Ceramica</t>
  </si>
  <si>
    <t>Beton armat</t>
  </si>
  <si>
    <t>% din lungime</t>
  </si>
  <si>
    <t>Debit (m3/h).</t>
  </si>
  <si>
    <t>Putere  (kW.)</t>
  </si>
  <si>
    <t>Consumul de energie</t>
  </si>
  <si>
    <t>kWh</t>
  </si>
  <si>
    <t>Volumul de apă pompată</t>
  </si>
  <si>
    <t>Consum specific real</t>
  </si>
  <si>
    <t>U.M</t>
  </si>
  <si>
    <t>Concentrația maximă admisibilă conform HG.nr.934 din 15.08.2007</t>
  </si>
  <si>
    <t>Sonda Nr.5</t>
  </si>
  <si>
    <t>Indice</t>
  </si>
  <si>
    <t>Nr</t>
  </si>
  <si>
    <t>Luna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</si>
  <si>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</si>
  <si>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</si>
  <si>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</si>
  <si>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</si>
  <si>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</si>
  <si>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</si>
  <si>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</si>
  <si>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</si>
  <si>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</si>
  <si>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</si>
  <si>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</si>
  <si>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</si>
  <si>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Volumul de apă epurată</t>
  </si>
  <si>
    <t>mii, m3</t>
  </si>
  <si>
    <t>Volumul lunar de apă potabilă ( m3).</t>
  </si>
  <si>
    <t>Volumul lunar de apă facturată (m3)</t>
  </si>
  <si>
    <t>de la populație</t>
  </si>
  <si>
    <t>de la instituții publice</t>
  </si>
  <si>
    <t>de la agenți economici</t>
  </si>
  <si>
    <t>Anul</t>
  </si>
  <si>
    <t>Numărul consumatorilor</t>
  </si>
  <si>
    <t>persoane</t>
  </si>
  <si>
    <t>Volumul anual de apă potabilă</t>
  </si>
  <si>
    <t>Volumul anual de apă facturată, inclusiv:</t>
  </si>
  <si>
    <r>
      <t>-</t>
    </r>
    <r>
      <rPr>
        <sz val="7"/>
        <color rgb="FF000000"/>
        <rFont val="Times New Roman"/>
        <family val="1"/>
        <charset val="204"/>
      </rPr>
      <t xml:space="preserve">   </t>
    </r>
    <r>
      <rPr>
        <sz val="11"/>
        <color rgb="FF000000"/>
        <rFont val="Times New Roman"/>
        <family val="1"/>
        <charset val="204"/>
      </rPr>
      <t>Populația.</t>
    </r>
  </si>
  <si>
    <r>
      <t>-</t>
    </r>
    <r>
      <rPr>
        <sz val="7"/>
        <color rgb="FF000000"/>
        <rFont val="Times New Roman"/>
        <family val="1"/>
        <charset val="204"/>
      </rPr>
      <t xml:space="preserve">   </t>
    </r>
    <r>
      <rPr>
        <sz val="11"/>
        <color rgb="FF000000"/>
        <rFont val="Times New Roman"/>
        <family val="1"/>
        <charset val="204"/>
      </rPr>
      <t>Instituții publice și agenți economici.</t>
    </r>
  </si>
  <si>
    <t>Consumul real de apă (în baza volumului zilnic de apă facturată).</t>
  </si>
  <si>
    <t>lit/pers/zi</t>
  </si>
  <si>
    <t>Consumul real de apă (în baza volumului zilnic de apă facturată pentru consumatori populația).</t>
  </si>
  <si>
    <t>Lit/pers/zi</t>
  </si>
  <si>
    <t>Volumul anual de apă facturată</t>
  </si>
  <si>
    <t>Volumul anual de apă nefacturată, inclusiv:</t>
  </si>
  <si>
    <r>
      <t>-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Perderi de apă reale (fizice), estimate la 60% din volumul anual de apă nefacturată.</t>
    </r>
  </si>
  <si>
    <r>
      <t>-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Perderi de apă aparente (comerciale), estimate la 40% din volumul anual de apă nefacturată.</t>
    </r>
  </si>
  <si>
    <t>Descrierea</t>
  </si>
  <si>
    <t>Sursa de apă</t>
  </si>
  <si>
    <t>SP. 2.</t>
  </si>
  <si>
    <t>SP.3</t>
  </si>
  <si>
    <t>Case multi etajate</t>
  </si>
  <si>
    <t>Stația de epurare</t>
  </si>
  <si>
    <t>Contorizat</t>
  </si>
  <si>
    <t>Sectorul apeduct</t>
  </si>
  <si>
    <t>Sector  de canalizare</t>
  </si>
  <si>
    <t>Abonați</t>
  </si>
  <si>
    <t>Număr contorizati</t>
  </si>
  <si>
    <t>Ponderea de contorizare</t>
  </si>
  <si>
    <r>
      <t xml:space="preserve">Volum de apă furnizat în sistem                                    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</si>
  <si>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Consum autorizat               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</si>
  <si>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Consum autorizat facturat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</si>
  <si>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Consum contorizat facturat   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</si>
  <si>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Apă care aduce venituri       </t>
    </r>
    <r>
      <rPr>
        <sz val="11"/>
        <color rgb="FFFF0000"/>
        <rFont val="Times New Roman"/>
        <family val="1"/>
        <charset val="204"/>
      </rPr>
      <t xml:space="preserve"> xxxxxx m3</t>
    </r>
  </si>
  <si>
    <r>
      <t xml:space="preserve">Consum necontorizat facturat   </t>
    </r>
    <r>
      <rPr>
        <sz val="11"/>
        <color rgb="FFFF0000"/>
        <rFont val="Times New Roman"/>
        <family val="1"/>
        <charset val="204"/>
      </rPr>
      <t xml:space="preserve"> xxxxxx m3</t>
    </r>
  </si>
  <si>
    <r>
      <t xml:space="preserve">Consum autorizat nefacturat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</si>
  <si>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Consum contorizat nefacturat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</si>
  <si>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Apă care nu aduce venituri    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</si>
  <si>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Consum necontorizat nefacturat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</si>
  <si>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Pierderi de apă                            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</si>
  <si>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 Pierderi aparente                    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</si>
  <si>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Consum neautorizat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</si>
  <si>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Erori de masurare şi de prelucrare a datelor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</si>
  <si>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  Pierderi reale </t>
    </r>
    <r>
      <rPr>
        <sz val="11"/>
        <color rgb="FFFF0000"/>
        <rFont val="Times New Roman"/>
        <family val="1"/>
        <charset val="204"/>
      </rPr>
      <t>xxxxxx m3</t>
    </r>
  </si>
  <si>
    <r>
      <t xml:space="preserve">Pierderi la conductele de distribuţie şi/sau transport        </t>
    </r>
    <r>
      <rPr>
        <sz val="11"/>
        <color rgb="FFFF0000"/>
        <rFont val="Times New Roman"/>
        <family val="1"/>
        <charset val="204"/>
      </rPr>
      <t>xxxxxx m3</t>
    </r>
  </si>
  <si>
    <r>
      <t>§</t>
    </r>
    <r>
      <rPr>
        <sz val="7"/>
        <color rgb="FFFF0000"/>
        <rFont val="Times New Roman"/>
        <family val="1"/>
        <charset val="204"/>
      </rPr>
      <t xml:space="preserve">  </t>
    </r>
    <r>
      <rPr>
        <sz val="11"/>
        <color rgb="FFFF0000"/>
        <rFont val="Times New Roman"/>
        <family val="1"/>
        <charset val="204"/>
      </rPr>
      <t>≤1,3  → întreprinderile sunt în situația de faliment;</t>
    </r>
  </si>
  <si>
    <r>
      <t>§</t>
    </r>
    <r>
      <rPr>
        <sz val="7"/>
        <color rgb="FFFF0000"/>
        <rFont val="Times New Roman"/>
        <family val="1"/>
        <charset val="204"/>
      </rPr>
      <t xml:space="preserve">  </t>
    </r>
    <r>
      <rPr>
        <sz val="11"/>
        <color rgb="FFFF0000"/>
        <rFont val="Times New Roman"/>
        <family val="1"/>
        <charset val="204"/>
      </rPr>
      <t xml:space="preserve">∆1,3 - 2,9 →zona de incertitudine este </t>
    </r>
  </si>
  <si>
    <r>
      <t>§</t>
    </r>
    <r>
      <rPr>
        <sz val="7"/>
        <color rgb="FFFF0000"/>
        <rFont val="Times New Roman"/>
        <family val="1"/>
        <charset val="204"/>
      </rPr>
      <t xml:space="preserve">  </t>
    </r>
    <r>
      <rPr>
        <sz val="11"/>
        <color rgb="FFFF0000"/>
        <rFont val="Times New Roman"/>
        <family val="1"/>
        <charset val="204"/>
      </rPr>
      <t>≥2,9  → risc de faliment nu există.</t>
    </r>
  </si>
  <si>
    <t>Nr. d/o</t>
  </si>
  <si>
    <t>Unit. de mă-sură</t>
  </si>
  <si>
    <t>Concentrația maxim admisibilă a efluentului conform HG nr.950 din 25.11.2013</t>
  </si>
  <si>
    <t>Concentraţia influentului</t>
  </si>
  <si>
    <t>Concentra-ţia efluentului</t>
  </si>
  <si>
    <t>Unit măs.</t>
  </si>
  <si>
    <t>Sonda Nr.2</t>
  </si>
  <si>
    <t>Sonda Nr.3</t>
  </si>
  <si>
    <t>Sonda Nr.4</t>
  </si>
  <si>
    <t>Sonda Nr.6</t>
  </si>
  <si>
    <t>Indicatorii</t>
  </si>
  <si>
    <t>kWh/m3</t>
  </si>
  <si>
    <t>Vîrsta (ani)</t>
  </si>
  <si>
    <t>Se vor completa doar celulele cu albastru</t>
  </si>
  <si>
    <t>Tabel 1:  Încadrarea femeilor în cadrul întreprinderii</t>
  </si>
  <si>
    <t xml:space="preserve">Tabel 2:  Nivelul de pregătire profesională a angajaților </t>
  </si>
  <si>
    <t xml:space="preserve">Tabel 3:  Evoluția numărului de salariați care au frecventat cursuri de dezvoltare profesională </t>
  </si>
  <si>
    <t xml:space="preserve">Tabel 4:  Evoluția salariului mediu lunar pe muncitor în dependenți de programa de producție, 2016-2019. lei </t>
  </si>
  <si>
    <t>Tabel 5:  Adaosuri la salariu</t>
  </si>
  <si>
    <t>Tabel 6. Numărul de consumători pe categorii, 2016 – 2018.</t>
  </si>
  <si>
    <t>Tabel 7: Volumul serviciilor de alimentare cu apă facturate consumatorilor</t>
  </si>
  <si>
    <t>Tabel 8: Volumul serviciilor de canalizare facturate consumatorilor</t>
  </si>
  <si>
    <t>Tabel 7, 8: Volumul serviciilor de alimentare cu apă și canalizare facturate consumatorilor</t>
  </si>
  <si>
    <r>
      <t>Tabel 9</t>
    </r>
    <r>
      <rPr>
        <b/>
        <sz val="11"/>
        <color theme="1"/>
        <rFont val="Times New Roman"/>
        <family val="1"/>
        <charset val="204"/>
      </rPr>
      <t>: Tarife în vigoare pentru servicii de alimentare cu apă și canalizare</t>
    </r>
  </si>
  <si>
    <t>Tabel 9: Tarife în vigoare pentru servicii de alimentare cu apă și canalizare</t>
  </si>
  <si>
    <t xml:space="preserve">Tabel 10: Analiza suportabilității tarifului </t>
  </si>
  <si>
    <r>
      <rPr>
        <b/>
        <sz val="12"/>
        <color theme="1"/>
        <rFont val="Times New Roman"/>
        <family val="1"/>
        <charset val="204"/>
      </rPr>
      <t>Tabel 11: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Evoluția datoriilor cu termenul de plată depășit, mii MDL</t>
    </r>
  </si>
  <si>
    <t>Tabel 11: Evoluția datoriilor cu termenul de plată depășit, mii MDL</t>
  </si>
  <si>
    <t>Tabel 12: Acoperirea cu serviciu de alimentare cu apă a consumatorilor</t>
  </si>
  <si>
    <t>Tabel 13: Volumul consumului de apă după consumatori</t>
  </si>
  <si>
    <t>Tabel 14: Acoperirea cu serviciu de canalizare a consumatorilor</t>
  </si>
  <si>
    <t>Tabel 15: Volumul apelor uzate epurate</t>
  </si>
  <si>
    <t>Tabel 15-1. Acoperirea din aria prestări servicii cu stații de epurare a apelor uzate și cîmpuri biologice.</t>
  </si>
  <si>
    <t xml:space="preserve">Tabel 17: Caracteristicile sondelor de la sursa de captare a oraşului Drochia </t>
  </si>
  <si>
    <t>Tabel 18. Caracteristicile tehnice ale rezervoarelor subterane de apă.</t>
  </si>
  <si>
    <t>Tabel 19: Date tehnice  ale stației de pompare apă  SP.2. și SP 3.</t>
  </si>
  <si>
    <t>Tabel 20. Caracteristicile principale ale aducțiunii apei potabile</t>
  </si>
  <si>
    <t>Tabel 16: Infrastructura informationala</t>
  </si>
  <si>
    <t>Tabel 21: Caracteristicile principale ale rețelelor de distribuție a apei.</t>
  </si>
  <si>
    <t>Tabel 22: Clasificarea rețelelor de canalizare după material și diametre.</t>
  </si>
  <si>
    <t>Tabel 23: Caracteristicile tehnice ale stațiilor de pompare ape uzate.</t>
  </si>
  <si>
    <t>Tabel 24: Consumul de energie electrică pentru sistemul de alimentare cu apă.</t>
  </si>
  <si>
    <t>Tabel 25. Consumul de energie electrică pentru sistemul de canalizare.</t>
  </si>
  <si>
    <t>Tabel 24, 25: Consumul de energie electrică pentru sistemul de alimentare cu apă și canalizare.</t>
  </si>
  <si>
    <t>Tabel 26: Analiza apei brute din sondele de adâncime existente</t>
  </si>
  <si>
    <t>Tabel  27: Indicii de calitate a apelor uzate</t>
  </si>
  <si>
    <t>Tabel 28 .Volumul lunar de apă uzată epurată  în anul 2018</t>
  </si>
  <si>
    <t>Tabel 29 : Indicatorii operaționali pentru or. Drochia în anul 2018</t>
  </si>
  <si>
    <t xml:space="preserve">Tabel 30: Consumul real de apă </t>
  </si>
  <si>
    <t>Tabel 31. Bilanțul apelor</t>
  </si>
  <si>
    <t>Tabel 32: Reduceri ale volumului de intrare de sistem și NRW (m³/zi)</t>
  </si>
  <si>
    <t>Tabel 33: Bilanțul apei pe 2018</t>
  </si>
  <si>
    <t xml:space="preserve">Tabel 34: Nivelul de contorizare pe sectoare apeduct și canalizare. </t>
  </si>
  <si>
    <t xml:space="preserve">Tabel 35: Nivelul de contorizare a abonaților serviciului de alimentare cu apă. </t>
  </si>
  <si>
    <t>Tabel 36: Evoluția bilanțului contabil 2016 - 2018</t>
  </si>
  <si>
    <t>Tabel 37: Evoluția raportului de profit și pierderi 2016 - 2019</t>
  </si>
  <si>
    <t>Tabel 38: Rezultatele financiare pe tipuri de servicii, 2018</t>
  </si>
  <si>
    <t>Figura 10, Anexa XX: Rezultatele financiare in formă grafică</t>
  </si>
  <si>
    <t xml:space="preserve"> Tabel 39: Analiza riscului de faliment</t>
  </si>
  <si>
    <t>Tabel 40: Evoluția structurii veniturilor operaționale</t>
  </si>
  <si>
    <t>Figura 11, Anexa XX:  Evoluția structurii veniturilor operaționale reprezentate grafic</t>
  </si>
  <si>
    <t>Figura 12, Anexa: Analiza costurilor operaţionale</t>
  </si>
  <si>
    <t>Tabel 41 : Analiza costurilor operaționale pe tipuri de servicii pentru anul 2018, lei</t>
  </si>
  <si>
    <t>Tabel 41-1: Evoluția costurilor pe tipuri de servicii, lei.</t>
  </si>
  <si>
    <t>Tabel 42: Evoluția fluxurilor de numerar, lei</t>
  </si>
  <si>
    <t>Tabel 43. Suma datoriilor consumatorilor p/u apă și canalizare la 30.06.2019, lei.</t>
  </si>
  <si>
    <t>Tabel 44: Gradul de acoperire a costurilor de către tarif la serviciul de apă.</t>
  </si>
  <si>
    <t>Tabel 45 Gradul de acoperire a costurilor de către tarif la serviciul de canalizare.</t>
  </si>
  <si>
    <t>Tabel 44, 45: Gradul de acoperire a costurilor de către tarif la serviciul de apă și canalizare.</t>
  </si>
  <si>
    <t>Tabel 46 : Indicatori de profitabilitate</t>
  </si>
  <si>
    <t xml:space="preserve"> Tabel 47: Evoluția principalilor indicatori de eficiență financiară, lei</t>
  </si>
  <si>
    <t>Tabel 27: Indicii de calitate a apelor uzate</t>
  </si>
  <si>
    <t>Tabel : Registrul de evidenţă a mijloacelor fixe pe grupe de mijloace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</si>
</sst>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0.0%"/>
    <numFmt numFmtId="167" formatCode="#,##0_ ;[Red]\-#,##0\ "/>
    <numFmt numFmtId="168" formatCode="#,##0.0_ ;[Red]\-#,##0.0\ "/>
    <numFmt numFmtId="169" formatCode="_(* #,##0_);_(* \(#,##0\);_(* &quot;-&quot;??_);_(@_)"/>
    <numFmt numFmtId="170" formatCode="0.000"/>
    <numFmt numFmtId="171" formatCode="_(* #,##0.000_);_(* \(#,##0.000\);_(* &quot;-&quot;??_);_(@_)"/>
    <numFmt numFmtId="172" formatCode="#,##0.000"/>
  </numFmts>
  <fonts count="4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3" tint="0.3999755851924192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53"/>
      <name val="Times New Roman"/>
      <family val="1"/>
      <charset val="204"/>
    </font>
    <font>
      <sz val="12"/>
      <color rgb="FF171717"/>
      <name val="Times New Roman"/>
      <family val="1"/>
      <charset val="204"/>
    </font>
    <font>
      <sz val="7"/>
      <color rgb="FF171717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511">
    <xf numFmtId="0" fontId="0" fillId="0" borderId="0" xfId="0"/>
    <xf numFmtId="0" fontId="0" fillId="0" borderId="0" xfId="0"/>
    <xf numFmtId="0" fontId="4" fillId="0" borderId="0" xfId="0" applyFont="1"/>
    <xf numFmtId="0" fontId="9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11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0" xfId="0" applyFont="1"/>
    <xf numFmtId="0" fontId="9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172" fontId="7" fillId="1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/>
    <xf numFmtId="0" fontId="15" fillId="0" borderId="1" xfId="0" applyFont="1" applyBorder="1" applyAlignment="1">
      <alignment vertical="center"/>
    </xf>
    <xf numFmtId="165" fontId="15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0" fontId="7" fillId="10" borderId="1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11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justify" vertical="center" wrapText="1"/>
    </xf>
    <xf numFmtId="0" fontId="9" fillId="11" borderId="1" xfId="0" applyFont="1" applyFill="1" applyBorder="1" applyAlignment="1">
      <alignment horizontal="justify" vertical="center" wrapText="1"/>
    </xf>
    <xf numFmtId="0" fontId="12" fillId="10" borderId="1" xfId="0" applyFont="1" applyFill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5" fontId="7" fillId="13" borderId="1" xfId="0" applyNumberFormat="1" applyFont="1" applyFill="1" applyBorder="1" applyAlignment="1">
      <alignment horizontal="center" vertical="center"/>
    </xf>
    <xf numFmtId="172" fontId="7" fillId="13" borderId="1" xfId="0" applyNumberFormat="1" applyFont="1" applyFill="1" applyBorder="1" applyAlignment="1">
      <alignment horizontal="center" vertical="center"/>
    </xf>
    <xf numFmtId="165" fontId="9" fillId="1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/>
    </xf>
    <xf numFmtId="4" fontId="7" fillId="1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166" fontId="7" fillId="13" borderId="1" xfId="2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21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21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25" fillId="11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1" fillId="0" borderId="0" xfId="0" applyFont="1"/>
    <xf numFmtId="10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left" vertical="center"/>
    </xf>
    <xf numFmtId="0" fontId="34" fillId="0" borderId="1" xfId="0" applyNumberFormat="1" applyFont="1" applyFill="1" applyBorder="1" applyAlignment="1">
      <alignment horizontal="left" vertical="top" wrapText="1"/>
    </xf>
    <xf numFmtId="167" fontId="34" fillId="6" borderId="1" xfId="0" applyNumberFormat="1" applyFont="1" applyFill="1" applyBorder="1" applyAlignment="1">
      <alignment horizontal="right"/>
    </xf>
    <xf numFmtId="38" fontId="34" fillId="0" borderId="1" xfId="0" applyNumberFormat="1" applyFont="1" applyFill="1" applyBorder="1" applyAlignment="1">
      <alignment horizontal="right" vertical="center"/>
    </xf>
    <xf numFmtId="166" fontId="15" fillId="0" borderId="1" xfId="2" applyNumberFormat="1" applyFont="1" applyBorder="1" applyAlignment="1">
      <alignment horizontal="right" vertical="center"/>
    </xf>
    <xf numFmtId="9" fontId="22" fillId="0" borderId="0" xfId="2" applyFont="1"/>
    <xf numFmtId="0" fontId="35" fillId="0" borderId="1" xfId="0" applyFont="1" applyFill="1" applyBorder="1" applyAlignment="1"/>
    <xf numFmtId="0" fontId="36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wrapText="1"/>
    </xf>
    <xf numFmtId="0" fontId="30" fillId="8" borderId="1" xfId="0" applyFont="1" applyFill="1" applyBorder="1" applyAlignment="1">
      <alignment horizontal="left" vertical="top" wrapText="1"/>
    </xf>
    <xf numFmtId="167" fontId="31" fillId="8" borderId="1" xfId="0" applyNumberFormat="1" applyFont="1" applyFill="1" applyBorder="1" applyAlignment="1">
      <alignment horizontal="right" vertical="center"/>
    </xf>
    <xf numFmtId="38" fontId="31" fillId="8" borderId="1" xfId="0" applyNumberFormat="1" applyFont="1" applyFill="1" applyBorder="1" applyAlignment="1">
      <alignment horizontal="right" vertical="center"/>
    </xf>
    <xf numFmtId="166" fontId="21" fillId="8" borderId="1" xfId="2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vertical="center"/>
    </xf>
    <xf numFmtId="38" fontId="34" fillId="6" borderId="1" xfId="0" applyNumberFormat="1" applyFont="1" applyFill="1" applyBorder="1" applyAlignment="1">
      <alignment horizontal="right"/>
    </xf>
    <xf numFmtId="0" fontId="32" fillId="0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horizontal="center" vertical="center" wrapText="1"/>
    </xf>
    <xf numFmtId="49" fontId="31" fillId="7" borderId="1" xfId="0" applyNumberFormat="1" applyFont="1" applyFill="1" applyBorder="1" applyAlignment="1">
      <alignment horizontal="center" vertical="center"/>
    </xf>
    <xf numFmtId="49" fontId="31" fillId="7" borderId="1" xfId="0" applyNumberFormat="1" applyFont="1" applyFill="1" applyBorder="1" applyAlignment="1">
      <alignment horizontal="center" vertical="center" wrapText="1"/>
    </xf>
    <xf numFmtId="37" fontId="7" fillId="0" borderId="0" xfId="0" applyNumberFormat="1" applyFont="1"/>
    <xf numFmtId="0" fontId="30" fillId="7" borderId="1" xfId="0" applyNumberFormat="1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34" fillId="7" borderId="1" xfId="0" applyNumberFormat="1" applyFont="1" applyFill="1" applyBorder="1" applyAlignment="1">
      <alignment horizontal="center" vertical="center"/>
    </xf>
    <xf numFmtId="0" fontId="30" fillId="7" borderId="1" xfId="1" applyNumberFormat="1" applyFont="1" applyFill="1" applyBorder="1" applyAlignment="1">
      <alignment horizontal="left" vertical="center" wrapText="1"/>
    </xf>
    <xf numFmtId="0" fontId="30" fillId="7" borderId="1" xfId="1" applyNumberFormat="1" applyFont="1" applyFill="1" applyBorder="1" applyAlignment="1">
      <alignment horizontal="center" wrapText="1"/>
    </xf>
    <xf numFmtId="0" fontId="34" fillId="7" borderId="1" xfId="0" applyFont="1" applyFill="1" applyBorder="1" applyAlignment="1">
      <alignment horizontal="center" wrapText="1"/>
    </xf>
    <xf numFmtId="0" fontId="7" fillId="7" borderId="1" xfId="0" applyFont="1" applyFill="1" applyBorder="1"/>
    <xf numFmtId="49" fontId="17" fillId="7" borderId="1" xfId="0" applyNumberFormat="1" applyFont="1" applyFill="1" applyBorder="1" applyAlignment="1">
      <alignment horizontal="center" vertical="center"/>
    </xf>
    <xf numFmtId="49" fontId="17" fillId="7" borderId="1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 wrapText="1"/>
    </xf>
    <xf numFmtId="0" fontId="22" fillId="0" borderId="0" xfId="0" applyFont="1"/>
    <xf numFmtId="49" fontId="30" fillId="0" borderId="1" xfId="1" applyNumberFormat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>
      <alignment horizontal="left" vertical="center"/>
    </xf>
    <xf numFmtId="0" fontId="30" fillId="0" borderId="1" xfId="1" applyNumberFormat="1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center" wrapText="1"/>
    </xf>
    <xf numFmtId="0" fontId="7" fillId="0" borderId="1" xfId="0" applyFont="1" applyBorder="1"/>
    <xf numFmtId="37" fontId="31" fillId="0" borderId="1" xfId="0" applyNumberFormat="1" applyFont="1" applyFill="1" applyBorder="1" applyAlignment="1">
      <alignment horizontal="center"/>
    </xf>
    <xf numFmtId="0" fontId="36" fillId="0" borderId="1" xfId="1" applyNumberFormat="1" applyFont="1" applyFill="1" applyBorder="1" applyAlignment="1">
      <alignment horizontal="center" vertical="center"/>
    </xf>
    <xf numFmtId="0" fontId="36" fillId="0" borderId="1" xfId="1" applyNumberFormat="1" applyFont="1" applyFill="1" applyBorder="1" applyAlignment="1">
      <alignment horizontal="left" vertical="center"/>
    </xf>
    <xf numFmtId="0" fontId="36" fillId="0" borderId="1" xfId="1" applyNumberFormat="1" applyFont="1" applyFill="1" applyBorder="1" applyAlignment="1">
      <alignment horizontal="left" wrapText="1"/>
    </xf>
    <xf numFmtId="49" fontId="34" fillId="0" borderId="1" xfId="0" applyNumberFormat="1" applyFont="1" applyFill="1" applyBorder="1" applyAlignment="1">
      <alignment horizontal="center" wrapText="1"/>
    </xf>
    <xf numFmtId="37" fontId="34" fillId="6" borderId="1" xfId="0" applyNumberFormat="1" applyFont="1" applyFill="1" applyBorder="1" applyAlignment="1">
      <alignment horizontal="right"/>
    </xf>
    <xf numFmtId="9" fontId="34" fillId="8" borderId="1" xfId="2" applyFont="1" applyFill="1" applyBorder="1" applyAlignment="1">
      <alignment horizontal="right"/>
    </xf>
    <xf numFmtId="37" fontId="7" fillId="8" borderId="1" xfId="0" applyNumberFormat="1" applyFont="1" applyFill="1" applyBorder="1"/>
    <xf numFmtId="166" fontId="7" fillId="8" borderId="1" xfId="2" applyNumberFormat="1" applyFont="1" applyFill="1" applyBorder="1"/>
    <xf numFmtId="0" fontId="37" fillId="8" borderId="1" xfId="1" applyNumberFormat="1" applyFont="1" applyFill="1" applyBorder="1" applyAlignment="1">
      <alignment horizontal="center" vertical="center"/>
    </xf>
    <xf numFmtId="0" fontId="37" fillId="8" borderId="1" xfId="1" applyNumberFormat="1" applyFont="1" applyFill="1" applyBorder="1" applyAlignment="1">
      <alignment horizontal="left" vertical="center"/>
    </xf>
    <xf numFmtId="0" fontId="37" fillId="8" borderId="1" xfId="1" applyNumberFormat="1" applyFont="1" applyFill="1" applyBorder="1" applyAlignment="1">
      <alignment horizontal="left" wrapText="1"/>
    </xf>
    <xf numFmtId="0" fontId="37" fillId="8" borderId="1" xfId="1" applyNumberFormat="1" applyFont="1" applyFill="1" applyBorder="1" applyAlignment="1">
      <alignment horizontal="center"/>
    </xf>
    <xf numFmtId="37" fontId="37" fillId="8" borderId="1" xfId="1" applyNumberFormat="1" applyFont="1" applyFill="1" applyBorder="1" applyAlignment="1">
      <alignment horizontal="right"/>
    </xf>
    <xf numFmtId="9" fontId="31" fillId="8" borderId="1" xfId="2" applyFont="1" applyFill="1" applyBorder="1" applyAlignment="1">
      <alignment horizontal="right"/>
    </xf>
    <xf numFmtId="37" fontId="9" fillId="8" borderId="1" xfId="0" applyNumberFormat="1" applyFont="1" applyFill="1" applyBorder="1"/>
    <xf numFmtId="166" fontId="9" fillId="8" borderId="1" xfId="2" applyNumberFormat="1" applyFont="1" applyFill="1" applyBorder="1"/>
    <xf numFmtId="0" fontId="30" fillId="0" borderId="1" xfId="1" applyNumberFormat="1" applyFont="1" applyFill="1" applyBorder="1" applyAlignment="1">
      <alignment horizontal="center" vertical="center" wrapText="1"/>
    </xf>
    <xf numFmtId="0" fontId="30" fillId="0" borderId="1" xfId="1" applyNumberFormat="1" applyFont="1" applyFill="1" applyBorder="1" applyAlignment="1">
      <alignment horizontal="left" vertical="center" wrapText="1"/>
    </xf>
    <xf numFmtId="0" fontId="30" fillId="0" borderId="1" xfId="1" applyNumberFormat="1" applyFont="1" applyFill="1" applyBorder="1" applyAlignment="1">
      <alignment horizontal="center" wrapText="1"/>
    </xf>
    <xf numFmtId="3" fontId="9" fillId="0" borderId="0" xfId="0" applyNumberFormat="1" applyFont="1"/>
    <xf numFmtId="0" fontId="7" fillId="0" borderId="0" xfId="0" applyFont="1" applyBorder="1"/>
    <xf numFmtId="0" fontId="30" fillId="8" borderId="1" xfId="1" applyNumberFormat="1" applyFont="1" applyFill="1" applyBorder="1" applyAlignment="1">
      <alignment horizontal="center" vertical="center"/>
    </xf>
    <xf numFmtId="0" fontId="30" fillId="8" borderId="1" xfId="1" applyNumberFormat="1" applyFont="1" applyFill="1" applyBorder="1" applyAlignment="1">
      <alignment horizontal="left" vertical="center"/>
    </xf>
    <xf numFmtId="0" fontId="30" fillId="8" borderId="1" xfId="1" applyNumberFormat="1" applyFont="1" applyFill="1" applyBorder="1" applyAlignment="1">
      <alignment horizontal="left" wrapText="1"/>
    </xf>
    <xf numFmtId="0" fontId="30" fillId="8" borderId="1" xfId="1" applyNumberFormat="1" applyFont="1" applyFill="1" applyBorder="1" applyAlignment="1">
      <alignment horizontal="center"/>
    </xf>
    <xf numFmtId="37" fontId="30" fillId="8" borderId="1" xfId="1" applyNumberFormat="1" applyFont="1" applyFill="1" applyBorder="1" applyAlignment="1">
      <alignment horizontal="right"/>
    </xf>
    <xf numFmtId="49" fontId="34" fillId="4" borderId="1" xfId="0" applyNumberFormat="1" applyFont="1" applyFill="1" applyBorder="1" applyAlignment="1">
      <alignment horizontal="center" vertical="center"/>
    </xf>
    <xf numFmtId="0" fontId="30" fillId="4" borderId="1" xfId="1" applyNumberFormat="1" applyFont="1" applyFill="1" applyBorder="1" applyAlignment="1">
      <alignment horizontal="left" vertical="center" wrapText="1"/>
    </xf>
    <xf numFmtId="0" fontId="30" fillId="4" borderId="1" xfId="1" applyNumberFormat="1" applyFont="1" applyFill="1" applyBorder="1" applyAlignment="1">
      <alignment horizontal="center" wrapText="1"/>
    </xf>
    <xf numFmtId="0" fontId="34" fillId="4" borderId="1" xfId="0" applyFont="1" applyFill="1" applyBorder="1" applyAlignment="1">
      <alignment horizontal="center" wrapText="1"/>
    </xf>
    <xf numFmtId="37" fontId="34" fillId="4" borderId="1" xfId="0" applyNumberFormat="1" applyFont="1" applyFill="1" applyBorder="1" applyAlignment="1">
      <alignment horizontal="center"/>
    </xf>
    <xf numFmtId="37" fontId="38" fillId="4" borderId="1" xfId="0" applyNumberFormat="1" applyFont="1" applyFill="1" applyBorder="1" applyAlignment="1">
      <alignment horizontal="center"/>
    </xf>
    <xf numFmtId="49" fontId="30" fillId="0" borderId="1" xfId="1" applyNumberFormat="1" applyFont="1" applyFill="1" applyBorder="1" applyAlignment="1">
      <alignment horizontal="center"/>
    </xf>
    <xf numFmtId="0" fontId="35" fillId="0" borderId="1" xfId="1" applyNumberFormat="1" applyFont="1" applyFill="1" applyBorder="1" applyAlignment="1">
      <alignment horizontal="center" vertical="center"/>
    </xf>
    <xf numFmtId="0" fontId="35" fillId="0" borderId="1" xfId="1" applyNumberFormat="1" applyFont="1" applyFill="1" applyBorder="1" applyAlignment="1">
      <alignment horizontal="left" vertical="center"/>
    </xf>
    <xf numFmtId="37" fontId="35" fillId="0" borderId="1" xfId="1" applyNumberFormat="1" applyFont="1" applyFill="1" applyBorder="1" applyAlignment="1">
      <alignment horizontal="center" vertical="center"/>
    </xf>
    <xf numFmtId="37" fontId="35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left" vertical="center"/>
    </xf>
    <xf numFmtId="0" fontId="34" fillId="8" borderId="1" xfId="0" applyNumberFormat="1" applyFont="1" applyFill="1" applyBorder="1" applyAlignment="1">
      <alignment horizontal="left" vertical="center" wrapText="1"/>
    </xf>
    <xf numFmtId="167" fontId="34" fillId="8" borderId="1" xfId="0" applyNumberFormat="1" applyFont="1" applyFill="1" applyBorder="1" applyAlignment="1">
      <alignment horizontal="right"/>
    </xf>
    <xf numFmtId="3" fontId="34" fillId="9" borderId="1" xfId="0" applyNumberFormat="1" applyFont="1" applyFill="1" applyBorder="1" applyAlignment="1"/>
    <xf numFmtId="0" fontId="36" fillId="0" borderId="1" xfId="0" applyFont="1" applyFill="1" applyBorder="1" applyAlignment="1"/>
    <xf numFmtId="0" fontId="36" fillId="8" borderId="1" xfId="0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/>
    <xf numFmtId="0" fontId="30" fillId="0" borderId="1" xfId="0" applyFont="1" applyFill="1" applyBorder="1" applyAlignment="1">
      <alignment wrapText="1"/>
    </xf>
    <xf numFmtId="0" fontId="30" fillId="8" borderId="1" xfId="0" applyFont="1" applyFill="1" applyBorder="1" applyAlignment="1">
      <alignment horizontal="left" vertical="center" wrapText="1"/>
    </xf>
    <xf numFmtId="167" fontId="31" fillId="8" borderId="1" xfId="0" applyNumberFormat="1" applyFont="1" applyFill="1" applyBorder="1" applyAlignment="1">
      <alignment horizontal="right"/>
    </xf>
    <xf numFmtId="3" fontId="31" fillId="8" borderId="1" xfId="0" applyNumberFormat="1" applyFont="1" applyFill="1" applyBorder="1" applyAlignment="1">
      <alignment vertical="center"/>
    </xf>
    <xf numFmtId="3" fontId="15" fillId="0" borderId="0" xfId="0" applyNumberFormat="1" applyFont="1"/>
    <xf numFmtId="3" fontId="34" fillId="9" borderId="1" xfId="0" applyNumberFormat="1" applyFont="1" applyFill="1" applyBorder="1" applyAlignment="1">
      <alignment vertical="center"/>
    </xf>
    <xf numFmtId="38" fontId="31" fillId="8" borderId="1" xfId="0" applyNumberFormat="1" applyFont="1" applyFill="1" applyBorder="1" applyAlignment="1">
      <alignment vertical="center"/>
    </xf>
    <xf numFmtId="38" fontId="15" fillId="0" borderId="0" xfId="0" applyNumberFormat="1" applyFont="1"/>
    <xf numFmtId="0" fontId="36" fillId="0" borderId="1" xfId="0" applyFont="1" applyFill="1" applyBorder="1" applyAlignment="1">
      <alignment vertical="center"/>
    </xf>
    <xf numFmtId="0" fontId="36" fillId="8" borderId="1" xfId="0" applyFont="1" applyFill="1" applyBorder="1" applyAlignment="1">
      <alignment horizontal="left" vertical="center" wrapText="1"/>
    </xf>
    <xf numFmtId="38" fontId="34" fillId="9" borderId="1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167" fontId="34" fillId="9" borderId="1" xfId="0" applyNumberFormat="1" applyFont="1" applyFill="1" applyBorder="1" applyAlignment="1">
      <alignment vertical="center"/>
    </xf>
    <xf numFmtId="166" fontId="15" fillId="0" borderId="0" xfId="2" applyNumberFormat="1" applyFont="1"/>
    <xf numFmtId="3" fontId="34" fillId="0" borderId="0" xfId="0" applyNumberFormat="1" applyFont="1" applyBorder="1"/>
    <xf numFmtId="0" fontId="15" fillId="0" borderId="0" xfId="0" applyFont="1" applyAlignment="1">
      <alignment vertical="top" wrapText="1"/>
    </xf>
    <xf numFmtId="167" fontId="15" fillId="0" borderId="0" xfId="0" applyNumberFormat="1" applyFont="1" applyAlignment="1">
      <alignment vertical="center"/>
    </xf>
    <xf numFmtId="0" fontId="39" fillId="0" borderId="0" xfId="0" applyFont="1" applyAlignment="1">
      <alignment horizontal="left" vertical="center" wrapText="1"/>
    </xf>
    <xf numFmtId="0" fontId="12" fillId="8" borderId="1" xfId="0" applyFont="1" applyFill="1" applyBorder="1" applyAlignment="1">
      <alignment vertical="center" wrapText="1"/>
    </xf>
    <xf numFmtId="170" fontId="12" fillId="8" borderId="1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justify" vertical="center" wrapText="1"/>
    </xf>
    <xf numFmtId="0" fontId="39" fillId="0" borderId="0" xfId="0" applyFont="1" applyAlignment="1">
      <alignment horizontal="justify" vertical="center" wrapText="1"/>
    </xf>
    <xf numFmtId="0" fontId="12" fillId="8" borderId="1" xfId="0" applyFont="1" applyFill="1" applyBorder="1" applyAlignment="1">
      <alignment horizontal="right" vertical="center"/>
    </xf>
    <xf numFmtId="0" fontId="25" fillId="8" borderId="1" xfId="0" applyFont="1" applyFill="1" applyBorder="1" applyAlignment="1">
      <alignment vertical="center" wrapText="1"/>
    </xf>
    <xf numFmtId="2" fontId="12" fillId="8" borderId="1" xfId="0" applyNumberFormat="1" applyFont="1" applyFill="1" applyBorder="1" applyAlignment="1">
      <alignment horizontal="right" vertical="center"/>
    </xf>
    <xf numFmtId="0" fontId="28" fillId="8" borderId="1" xfId="0" applyFont="1" applyFill="1" applyBorder="1" applyAlignment="1">
      <alignment horizontal="right" vertical="center"/>
    </xf>
    <xf numFmtId="0" fontId="25" fillId="8" borderId="1" xfId="0" applyFont="1" applyFill="1" applyBorder="1" applyAlignment="1">
      <alignment horizontal="right" vertical="center"/>
    </xf>
    <xf numFmtId="0" fontId="7" fillId="8" borderId="1" xfId="0" applyFont="1" applyFill="1" applyBorder="1"/>
    <xf numFmtId="3" fontId="7" fillId="8" borderId="1" xfId="0" applyNumberFormat="1" applyFont="1" applyFill="1" applyBorder="1"/>
    <xf numFmtId="0" fontId="7" fillId="8" borderId="0" xfId="0" applyFont="1" applyFill="1"/>
    <xf numFmtId="171" fontId="7" fillId="8" borderId="0" xfId="3" applyNumberFormat="1" applyFont="1" applyFill="1"/>
    <xf numFmtId="0" fontId="22" fillId="0" borderId="0" xfId="0" applyFont="1" applyAlignment="1">
      <alignment horizontal="justify" vertical="center"/>
    </xf>
    <xf numFmtId="172" fontId="7" fillId="8" borderId="0" xfId="0" applyNumberFormat="1" applyFont="1" applyFill="1"/>
    <xf numFmtId="3" fontId="7" fillId="8" borderId="0" xfId="0" applyNumberFormat="1" applyFont="1" applyFill="1"/>
    <xf numFmtId="170" fontId="7" fillId="8" borderId="0" xfId="0" applyNumberFormat="1" applyFont="1" applyFill="1"/>
    <xf numFmtId="4" fontId="7" fillId="8" borderId="0" xfId="0" applyNumberFormat="1" applyFont="1" applyFill="1"/>
    <xf numFmtId="0" fontId="15" fillId="0" borderId="1" xfId="0" applyFont="1" applyFill="1" applyBorder="1" applyAlignment="1">
      <alignment vertical="center"/>
    </xf>
    <xf numFmtId="37" fontId="15" fillId="6" borderId="1" xfId="3" applyNumberFormat="1" applyFont="1" applyFill="1" applyBorder="1"/>
    <xf numFmtId="166" fontId="34" fillId="0" borderId="1" xfId="2" applyNumberFormat="1" applyFont="1" applyFill="1" applyBorder="1"/>
    <xf numFmtId="0" fontId="15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165" fontId="21" fillId="0" borderId="1" xfId="0" applyNumberFormat="1" applyFont="1" applyBorder="1"/>
    <xf numFmtId="166" fontId="31" fillId="0" borderId="1" xfId="2" applyNumberFormat="1" applyFont="1" applyFill="1" applyBorder="1"/>
    <xf numFmtId="3" fontId="7" fillId="0" borderId="0" xfId="0" applyNumberFormat="1" applyFont="1"/>
    <xf numFmtId="0" fontId="31" fillId="0" borderId="0" xfId="0" applyFont="1"/>
    <xf numFmtId="0" fontId="34" fillId="0" borderId="1" xfId="0" applyFont="1" applyBorder="1" applyAlignment="1">
      <alignment horizontal="left" vertical="center" wrapText="1"/>
    </xf>
    <xf numFmtId="3" fontId="36" fillId="7" borderId="1" xfId="0" applyNumberFormat="1" applyFont="1" applyFill="1" applyBorder="1" applyAlignment="1">
      <alignment vertical="center" wrapText="1"/>
    </xf>
    <xf numFmtId="3" fontId="34" fillId="8" borderId="1" xfId="0" applyNumberFormat="1" applyFont="1" applyFill="1" applyBorder="1"/>
    <xf numFmtId="166" fontId="34" fillId="8" borderId="1" xfId="2" applyNumberFormat="1" applyFont="1" applyFill="1" applyBorder="1"/>
    <xf numFmtId="3" fontId="34" fillId="7" borderId="1" xfId="0" applyNumberFormat="1" applyFont="1" applyFill="1" applyBorder="1"/>
    <xf numFmtId="0" fontId="31" fillId="8" borderId="1" xfId="0" applyFont="1" applyFill="1" applyBorder="1" applyAlignment="1">
      <alignment horizontal="center" vertical="center" wrapText="1"/>
    </xf>
    <xf numFmtId="3" fontId="31" fillId="8" borderId="1" xfId="0" applyNumberFormat="1" applyFont="1" applyFill="1" applyBorder="1"/>
    <xf numFmtId="166" fontId="31" fillId="8" borderId="1" xfId="2" applyNumberFormat="1" applyFont="1" applyFill="1" applyBorder="1"/>
    <xf numFmtId="0" fontId="34" fillId="8" borderId="1" xfId="0" applyNumberFormat="1" applyFont="1" applyFill="1" applyBorder="1" applyAlignment="1">
      <alignment horizontal="left" vertical="top" wrapText="1"/>
    </xf>
    <xf numFmtId="38" fontId="15" fillId="8" borderId="1" xfId="0" applyNumberFormat="1" applyFont="1" applyFill="1" applyBorder="1" applyAlignment="1">
      <alignment horizontal="right"/>
    </xf>
    <xf numFmtId="0" fontId="15" fillId="8" borderId="1" xfId="0" applyFont="1" applyFill="1" applyBorder="1"/>
    <xf numFmtId="0" fontId="34" fillId="8" borderId="1" xfId="0" applyFont="1" applyFill="1" applyBorder="1" applyAlignment="1">
      <alignment horizontal="left" vertical="center" wrapText="1"/>
    </xf>
    <xf numFmtId="38" fontId="15" fillId="8" borderId="1" xfId="0" applyNumberFormat="1" applyFont="1" applyFill="1" applyBorder="1" applyAlignment="1">
      <alignment vertical="center"/>
    </xf>
    <xf numFmtId="38" fontId="21" fillId="8" borderId="1" xfId="0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/>
    </xf>
    <xf numFmtId="3" fontId="24" fillId="6" borderId="1" xfId="0" applyNumberFormat="1" applyFont="1" applyFill="1" applyBorder="1" applyAlignment="1">
      <alignment horizontal="right" vertical="center"/>
    </xf>
    <xf numFmtId="0" fontId="23" fillId="8" borderId="1" xfId="0" applyFont="1" applyFill="1" applyBorder="1" applyAlignment="1">
      <alignment vertical="center"/>
    </xf>
    <xf numFmtId="3" fontId="23" fillId="8" borderId="1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167" fontId="34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/>
    </xf>
    <xf numFmtId="167" fontId="34" fillId="7" borderId="1" xfId="0" applyNumberFormat="1" applyFont="1" applyFill="1" applyBorder="1" applyAlignment="1">
      <alignment horizontal="right" vertical="center"/>
    </xf>
    <xf numFmtId="0" fontId="15" fillId="0" borderId="1" xfId="0" applyFont="1" applyBorder="1"/>
    <xf numFmtId="0" fontId="23" fillId="8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/>
    </xf>
    <xf numFmtId="169" fontId="34" fillId="7" borderId="1" xfId="3" applyNumberFormat="1" applyFont="1" applyFill="1" applyBorder="1" applyAlignment="1">
      <alignment horizontal="right" vertical="center"/>
    </xf>
    <xf numFmtId="166" fontId="34" fillId="8" borderId="1" xfId="0" applyNumberFormat="1" applyFont="1" applyFill="1" applyBorder="1" applyAlignment="1">
      <alignment horizontal="right" vertical="center"/>
    </xf>
    <xf numFmtId="169" fontId="41" fillId="8" borderId="1" xfId="0" applyNumberFormat="1" applyFont="1" applyFill="1" applyBorder="1" applyAlignment="1">
      <alignment horizontal="right" vertical="center"/>
    </xf>
    <xf numFmtId="10" fontId="15" fillId="8" borderId="1" xfId="2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vertical="center" wrapText="1"/>
    </xf>
    <xf numFmtId="169" fontId="31" fillId="8" borderId="1" xfId="3" applyNumberFormat="1" applyFont="1" applyFill="1" applyBorder="1" applyAlignment="1">
      <alignment horizontal="right" vertical="center"/>
    </xf>
    <xf numFmtId="169" fontId="34" fillId="8" borderId="1" xfId="3" applyNumberFormat="1" applyFont="1" applyFill="1" applyBorder="1" applyAlignment="1">
      <alignment horizontal="right" vertical="center"/>
    </xf>
    <xf numFmtId="166" fontId="31" fillId="8" borderId="1" xfId="0" applyNumberFormat="1" applyFont="1" applyFill="1" applyBorder="1" applyAlignment="1">
      <alignment horizontal="right" vertical="center"/>
    </xf>
    <xf numFmtId="10" fontId="21" fillId="8" borderId="1" xfId="2" applyNumberFormat="1" applyFont="1" applyFill="1" applyBorder="1" applyAlignment="1">
      <alignment horizontal="right" vertical="center"/>
    </xf>
    <xf numFmtId="0" fontId="15" fillId="5" borderId="0" xfId="0" applyFont="1" applyFill="1"/>
    <xf numFmtId="0" fontId="24" fillId="0" borderId="1" xfId="0" applyFont="1" applyBorder="1" applyAlignment="1">
      <alignment horizontal="center" vertical="center"/>
    </xf>
    <xf numFmtId="3" fontId="15" fillId="8" borderId="1" xfId="0" applyNumberFormat="1" applyFont="1" applyFill="1" applyBorder="1" applyAlignment="1">
      <alignment horizontal="right" vertical="center"/>
    </xf>
    <xf numFmtId="3" fontId="34" fillId="8" borderId="1" xfId="0" applyNumberFormat="1" applyFont="1" applyFill="1" applyBorder="1" applyAlignment="1">
      <alignment horizontal="right" vertical="center"/>
    </xf>
    <xf numFmtId="3" fontId="34" fillId="6" borderId="1" xfId="0" applyNumberFormat="1" applyFont="1" applyFill="1" applyBorder="1" applyAlignment="1">
      <alignment horizontal="right" vertical="center"/>
    </xf>
    <xf numFmtId="4" fontId="34" fillId="8" borderId="3" xfId="0" applyNumberFormat="1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vertical="center"/>
    </xf>
    <xf numFmtId="4" fontId="24" fillId="6" borderId="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vertical="center"/>
    </xf>
    <xf numFmtId="0" fontId="24" fillId="8" borderId="1" xfId="0" applyFont="1" applyFill="1" applyBorder="1" applyAlignment="1">
      <alignment vertical="center" wrapText="1"/>
    </xf>
    <xf numFmtId="9" fontId="23" fillId="8" borderId="1" xfId="2" applyFont="1" applyFill="1" applyBorder="1" applyAlignment="1">
      <alignment horizontal="right" vertical="center"/>
    </xf>
    <xf numFmtId="4" fontId="34" fillId="0" borderId="3" xfId="0" applyNumberFormat="1" applyFont="1" applyFill="1" applyBorder="1" applyAlignment="1">
      <alignment horizontal="right" vertical="center"/>
    </xf>
    <xf numFmtId="4" fontId="24" fillId="0" borderId="3" xfId="0" applyNumberFormat="1" applyFont="1" applyFill="1" applyBorder="1" applyAlignment="1">
      <alignment vertical="center"/>
    </xf>
    <xf numFmtId="9" fontId="23" fillId="0" borderId="1" xfId="2" applyFont="1" applyBorder="1" applyAlignment="1">
      <alignment horizontal="right" vertical="center"/>
    </xf>
    <xf numFmtId="4" fontId="15" fillId="8" borderId="3" xfId="0" applyNumberFormat="1" applyFont="1" applyFill="1" applyBorder="1" applyAlignment="1">
      <alignment horizontal="right" vertical="center"/>
    </xf>
    <xf numFmtId="0" fontId="23" fillId="8" borderId="1" xfId="0" applyFont="1" applyFill="1" applyBorder="1" applyAlignment="1">
      <alignment horizontal="justify" vertical="center" wrapText="1"/>
    </xf>
    <xf numFmtId="4" fontId="21" fillId="8" borderId="3" xfId="0" applyNumberFormat="1" applyFont="1" applyFill="1" applyBorder="1" applyAlignment="1">
      <alignment horizontal="right" vertical="center"/>
    </xf>
    <xf numFmtId="4" fontId="21" fillId="8" borderId="1" xfId="0" applyNumberFormat="1" applyFont="1" applyFill="1" applyBorder="1" applyAlignment="1">
      <alignment horizontal="right" vertical="center"/>
    </xf>
    <xf numFmtId="0" fontId="21" fillId="0" borderId="5" xfId="0" applyFont="1" applyBorder="1" applyAlignment="1">
      <alignment horizontal="justify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4" fontId="15" fillId="8" borderId="1" xfId="0" applyNumberFormat="1" applyFont="1" applyFill="1" applyBorder="1" applyAlignment="1">
      <alignment horizontal="right" vertical="center"/>
    </xf>
    <xf numFmtId="4" fontId="23" fillId="8" borderId="3" xfId="0" applyNumberFormat="1" applyFont="1" applyFill="1" applyBorder="1" applyAlignment="1">
      <alignment horizontal="right" vertical="center"/>
    </xf>
    <xf numFmtId="0" fontId="15" fillId="0" borderId="5" xfId="0" applyFont="1" applyBorder="1"/>
    <xf numFmtId="4" fontId="15" fillId="0" borderId="1" xfId="0" applyNumberFormat="1" applyFont="1" applyBorder="1"/>
    <xf numFmtId="4" fontId="15" fillId="8" borderId="3" xfId="0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justify" vertical="center" wrapText="1"/>
    </xf>
    <xf numFmtId="4" fontId="23" fillId="8" borderId="1" xfId="0" applyNumberFormat="1" applyFont="1" applyFill="1" applyBorder="1" applyAlignment="1">
      <alignment horizontal="right" vertical="center"/>
    </xf>
    <xf numFmtId="0" fontId="21" fillId="8" borderId="5" xfId="0" applyFont="1" applyFill="1" applyBorder="1" applyAlignment="1">
      <alignment vertical="center"/>
    </xf>
    <xf numFmtId="4" fontId="15" fillId="8" borderId="1" xfId="0" applyNumberFormat="1" applyFont="1" applyFill="1" applyBorder="1"/>
    <xf numFmtId="4" fontId="21" fillId="8" borderId="3" xfId="0" applyNumberFormat="1" applyFont="1" applyFill="1" applyBorder="1"/>
    <xf numFmtId="4" fontId="34" fillId="8" borderId="3" xfId="0" applyNumberFormat="1" applyFont="1" applyFill="1" applyBorder="1" applyAlignment="1">
      <alignment vertical="top"/>
    </xf>
    <xf numFmtId="4" fontId="15" fillId="8" borderId="3" xfId="0" applyNumberFormat="1" applyFont="1" applyFill="1" applyBorder="1" applyAlignment="1">
      <alignment vertical="center"/>
    </xf>
    <xf numFmtId="4" fontId="15" fillId="8" borderId="1" xfId="0" applyNumberFormat="1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9" fontId="23" fillId="8" borderId="3" xfId="2" applyFont="1" applyFill="1" applyBorder="1" applyAlignment="1">
      <alignment horizontal="right" vertical="center" wrapText="1"/>
    </xf>
    <xf numFmtId="4" fontId="23" fillId="8" borderId="3" xfId="2" applyNumberFormat="1" applyFont="1" applyFill="1" applyBorder="1" applyAlignment="1">
      <alignment horizontal="right" vertical="center" wrapText="1"/>
    </xf>
    <xf numFmtId="0" fontId="12" fillId="8" borderId="1" xfId="0" applyFont="1" applyFill="1" applyBorder="1" applyAlignment="1">
      <alignment vertical="center"/>
    </xf>
    <xf numFmtId="10" fontId="12" fillId="8" borderId="1" xfId="2" applyNumberFormat="1" applyFont="1" applyFill="1" applyBorder="1" applyAlignment="1">
      <alignment horizontal="right" vertical="center"/>
    </xf>
    <xf numFmtId="0" fontId="23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/>
    <xf numFmtId="0" fontId="23" fillId="7" borderId="3" xfId="0" applyFont="1" applyFill="1" applyBorder="1" applyAlignment="1">
      <alignment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vertical="center" wrapText="1"/>
    </xf>
    <xf numFmtId="0" fontId="21" fillId="7" borderId="3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left" vertical="center" wrapText="1"/>
    </xf>
    <xf numFmtId="167" fontId="34" fillId="7" borderId="1" xfId="0" applyNumberFormat="1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 wrapText="1"/>
    </xf>
    <xf numFmtId="167" fontId="17" fillId="0" borderId="1" xfId="0" applyNumberFormat="1" applyFont="1" applyFill="1" applyBorder="1" applyAlignment="1">
      <alignment horizontal="center" vertical="top"/>
    </xf>
    <xf numFmtId="167" fontId="7" fillId="0" borderId="0" xfId="0" applyNumberFormat="1" applyFont="1"/>
    <xf numFmtId="38" fontId="17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38" fontId="34" fillId="7" borderId="1" xfId="0" applyNumberFormat="1" applyFont="1" applyFill="1" applyBorder="1" applyAlignment="1">
      <alignment horizontal="center"/>
    </xf>
    <xf numFmtId="38" fontId="17" fillId="0" borderId="1" xfId="0" applyNumberFormat="1" applyFont="1" applyFill="1" applyBorder="1" applyAlignment="1">
      <alignment horizontal="center" vertical="top"/>
    </xf>
    <xf numFmtId="38" fontId="33" fillId="7" borderId="1" xfId="0" applyNumberFormat="1" applyFont="1" applyFill="1" applyBorder="1" applyAlignment="1">
      <alignment horizontal="center" vertical="top"/>
    </xf>
    <xf numFmtId="0" fontId="36" fillId="3" borderId="1" xfId="0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168" fontId="7" fillId="0" borderId="0" xfId="0" applyNumberFormat="1" applyFont="1"/>
    <xf numFmtId="0" fontId="21" fillId="0" borderId="0" xfId="0" applyFont="1" applyAlignment="1">
      <alignment vertical="center"/>
    </xf>
    <xf numFmtId="43" fontId="15" fillId="8" borderId="1" xfId="3" applyFont="1" applyFill="1" applyBorder="1"/>
    <xf numFmtId="0" fontId="21" fillId="8" borderId="1" xfId="0" applyFont="1" applyFill="1" applyBorder="1" applyAlignment="1">
      <alignment vertical="center" wrapText="1"/>
    </xf>
    <xf numFmtId="3" fontId="21" fillId="8" borderId="1" xfId="0" applyNumberFormat="1" applyFont="1" applyFill="1" applyBorder="1"/>
    <xf numFmtId="0" fontId="21" fillId="0" borderId="0" xfId="0" applyFont="1" applyAlignment="1">
      <alignment horizontal="right"/>
    </xf>
    <xf numFmtId="165" fontId="34" fillId="8" borderId="1" xfId="0" applyNumberFormat="1" applyFont="1" applyFill="1" applyBorder="1"/>
    <xf numFmtId="165" fontId="21" fillId="8" borderId="1" xfId="0" applyNumberFormat="1" applyFont="1" applyFill="1" applyBorder="1"/>
    <xf numFmtId="3" fontId="34" fillId="6" borderId="1" xfId="0" applyNumberFormat="1" applyFont="1" applyFill="1" applyBorder="1" applyAlignment="1">
      <alignment horizontal="center"/>
    </xf>
    <xf numFmtId="3" fontId="31" fillId="8" borderId="1" xfId="0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2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9" fontId="12" fillId="8" borderId="1" xfId="0" applyNumberFormat="1" applyFont="1" applyFill="1" applyBorder="1" applyAlignment="1">
      <alignment horizontal="right" vertical="center"/>
    </xf>
    <xf numFmtId="0" fontId="25" fillId="8" borderId="1" xfId="0" applyFont="1" applyFill="1" applyBorder="1" applyAlignment="1">
      <alignment vertical="center"/>
    </xf>
    <xf numFmtId="9" fontId="25" fillId="8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11" borderId="4" xfId="0" applyFont="1" applyFill="1" applyBorder="1" applyAlignment="1">
      <alignment vertical="center" wrapText="1"/>
    </xf>
    <xf numFmtId="0" fontId="9" fillId="11" borderId="5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66" fontId="9" fillId="0" borderId="1" xfId="2" applyNumberFormat="1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9" fontId="7" fillId="8" borderId="1" xfId="2" applyFont="1" applyFill="1" applyBorder="1" applyAlignment="1">
      <alignment horizontal="center" vertical="center" wrapText="1"/>
    </xf>
    <xf numFmtId="3" fontId="7" fillId="8" borderId="1" xfId="0" applyNumberFormat="1" applyFont="1" applyFill="1" applyBorder="1" applyAlignment="1">
      <alignment vertical="center" wrapText="1"/>
    </xf>
    <xf numFmtId="3" fontId="7" fillId="7" borderId="1" xfId="0" applyNumberFormat="1" applyFont="1" applyFill="1" applyBorder="1" applyAlignment="1">
      <alignment vertical="center" wrapText="1"/>
    </xf>
    <xf numFmtId="3" fontId="12" fillId="7" borderId="1" xfId="0" applyNumberFormat="1" applyFont="1" applyFill="1" applyBorder="1" applyAlignment="1">
      <alignment horizontal="right" vertical="center" wrapText="1"/>
    </xf>
    <xf numFmtId="3" fontId="12" fillId="8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21" fillId="7" borderId="1" xfId="0" applyFont="1" applyFill="1" applyBorder="1" applyAlignment="1">
      <alignment vertical="center" wrapText="1"/>
    </xf>
    <xf numFmtId="3" fontId="10" fillId="7" borderId="1" xfId="0" applyNumberFormat="1" applyFont="1" applyFill="1" applyBorder="1" applyAlignment="1">
      <alignment horizontal="center" vertical="center" wrapText="1"/>
    </xf>
    <xf numFmtId="165" fontId="10" fillId="8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right" vertical="center" wrapText="1"/>
    </xf>
    <xf numFmtId="0" fontId="12" fillId="13" borderId="1" xfId="0" applyFont="1" applyFill="1" applyBorder="1" applyAlignment="1">
      <alignment horizontal="right" vertical="center" wrapText="1"/>
    </xf>
    <xf numFmtId="0" fontId="25" fillId="13" borderId="1" xfId="0" applyFont="1" applyFill="1" applyBorder="1" applyAlignment="1">
      <alignment horizontal="right" vertical="center" wrapText="1"/>
    </xf>
    <xf numFmtId="166" fontId="14" fillId="13" borderId="1" xfId="2" applyNumberFormat="1" applyFont="1" applyFill="1" applyBorder="1" applyAlignment="1">
      <alignment horizontal="right" vertical="center" wrapText="1"/>
    </xf>
    <xf numFmtId="0" fontId="9" fillId="13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right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right" vertical="center" wrapText="1"/>
    </xf>
    <xf numFmtId="165" fontId="7" fillId="13" borderId="1" xfId="2" applyNumberFormat="1" applyFont="1" applyFill="1" applyBorder="1" applyAlignment="1">
      <alignment horizontal="center" vertical="center" wrapText="1"/>
    </xf>
    <xf numFmtId="165" fontId="9" fillId="13" borderId="1" xfId="2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justify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6" fontId="7" fillId="7" borderId="1" xfId="2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center" vertical="center" wrapText="1"/>
    </xf>
    <xf numFmtId="166" fontId="7" fillId="8" borderId="1" xfId="2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horizontal="center" vertical="center"/>
    </xf>
    <xf numFmtId="0" fontId="7" fillId="7" borderId="0" xfId="0" applyFont="1" applyFill="1"/>
    <xf numFmtId="0" fontId="20" fillId="7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/>
    </xf>
    <xf numFmtId="166" fontId="15" fillId="8" borderId="1" xfId="0" applyNumberFormat="1" applyFont="1" applyFill="1" applyBorder="1" applyAlignment="1">
      <alignment horizontal="center" vertical="center" wrapText="1"/>
    </xf>
    <xf numFmtId="3" fontId="15" fillId="7" borderId="1" xfId="0" applyNumberFormat="1" applyFont="1" applyFill="1" applyBorder="1" applyAlignment="1">
      <alignment horizontal="center" vertical="center" wrapText="1"/>
    </xf>
    <xf numFmtId="166" fontId="33" fillId="13" borderId="1" xfId="0" applyNumberFormat="1" applyFont="1" applyFill="1" applyBorder="1" applyAlignment="1">
      <alignment horizontal="center" vertical="center" wrapText="1"/>
    </xf>
    <xf numFmtId="166" fontId="15" fillId="13" borderId="1" xfId="0" applyNumberFormat="1" applyFont="1" applyFill="1" applyBorder="1" applyAlignment="1">
      <alignment horizontal="center" vertical="center" wrapText="1"/>
    </xf>
    <xf numFmtId="166" fontId="7" fillId="13" borderId="2" xfId="0" applyNumberFormat="1" applyFont="1" applyFill="1" applyBorder="1" applyAlignment="1">
      <alignment horizontal="center" vertical="center" wrapText="1"/>
    </xf>
    <xf numFmtId="166" fontId="7" fillId="13" borderId="7" xfId="0" applyNumberFormat="1" applyFont="1" applyFill="1" applyBorder="1" applyAlignment="1">
      <alignment horizontal="center" vertical="center" wrapText="1"/>
    </xf>
    <xf numFmtId="166" fontId="7" fillId="13" borderId="3" xfId="0" applyNumberFormat="1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165" fontId="11" fillId="13" borderId="1" xfId="0" applyNumberFormat="1" applyFont="1" applyFill="1" applyBorder="1" applyAlignment="1">
      <alignment horizontal="center" vertical="center" wrapText="1"/>
    </xf>
    <xf numFmtId="166" fontId="11" fillId="13" borderId="1" xfId="2" applyNumberFormat="1" applyFont="1" applyFill="1" applyBorder="1" applyAlignment="1">
      <alignment horizontal="center" vertical="center" wrapText="1"/>
    </xf>
    <xf numFmtId="166" fontId="10" fillId="13" borderId="1" xfId="2" applyNumberFormat="1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7" fillId="0" borderId="0" xfId="0" applyFont="1" applyAlignment="1"/>
    <xf numFmtId="0" fontId="11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 wrapText="1"/>
    </xf>
    <xf numFmtId="3" fontId="7" fillId="13" borderId="1" xfId="0" applyNumberFormat="1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5" fillId="11" borderId="1" xfId="0" applyFont="1" applyFill="1" applyBorder="1" applyAlignment="1">
      <alignment vertical="center" wrapText="1"/>
    </xf>
    <xf numFmtId="0" fontId="25" fillId="11" borderId="1" xfId="0" applyFont="1" applyFill="1" applyBorder="1" applyAlignment="1">
      <alignment horizontal="justify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1" fillId="7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0" fontId="25" fillId="11" borderId="7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3" fontId="7" fillId="7" borderId="2" xfId="0" applyNumberFormat="1" applyFont="1" applyFill="1" applyBorder="1" applyAlignment="1">
      <alignment horizontal="center" vertical="center" wrapText="1"/>
    </xf>
    <xf numFmtId="3" fontId="7" fillId="7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3" fontId="7" fillId="7" borderId="1" xfId="0" applyNumberFormat="1" applyFont="1" applyFill="1" applyBorder="1" applyAlignment="1">
      <alignment vertical="center" wrapText="1"/>
    </xf>
    <xf numFmtId="9" fontId="7" fillId="8" borderId="1" xfId="2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49" fontId="19" fillId="7" borderId="1" xfId="0" applyNumberFormat="1" applyFont="1" applyFill="1" applyBorder="1" applyAlignment="1">
      <alignment horizontal="center" vertical="center"/>
    </xf>
    <xf numFmtId="49" fontId="19" fillId="7" borderId="1" xfId="0" applyNumberFormat="1" applyFont="1" applyFill="1" applyBorder="1" applyAlignment="1">
      <alignment horizontal="center" vertical="center" wrapText="1"/>
    </xf>
    <xf numFmtId="49" fontId="31" fillId="4" borderId="2" xfId="0" applyNumberFormat="1" applyFont="1" applyFill="1" applyBorder="1" applyAlignment="1">
      <alignment horizontal="center" vertical="center" wrapText="1"/>
    </xf>
    <xf numFmtId="49" fontId="31" fillId="4" borderId="3" xfId="0" applyNumberFormat="1" applyFont="1" applyFill="1" applyBorder="1" applyAlignment="1">
      <alignment horizontal="center" vertical="center" wrapText="1"/>
    </xf>
    <xf numFmtId="49" fontId="31" fillId="7" borderId="2" xfId="0" applyNumberFormat="1" applyFont="1" applyFill="1" applyBorder="1" applyAlignment="1">
      <alignment horizontal="center" vertical="center" wrapText="1"/>
    </xf>
    <xf numFmtId="49" fontId="31" fillId="7" borderId="3" xfId="0" applyNumberFormat="1" applyFont="1" applyFill="1" applyBorder="1" applyAlignment="1">
      <alignment horizontal="center" vertical="center" wrapText="1"/>
    </xf>
    <xf numFmtId="0" fontId="30" fillId="7" borderId="4" xfId="0" applyFont="1" applyFill="1" applyBorder="1" applyAlignment="1">
      <alignment horizontal="center" vertical="center" wrapText="1"/>
    </xf>
    <xf numFmtId="0" fontId="30" fillId="7" borderId="5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0" fillId="7" borderId="6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top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vertical="center" wrapText="1"/>
    </xf>
    <xf numFmtId="165" fontId="24" fillId="7" borderId="1" xfId="0" applyNumberFormat="1" applyFont="1" applyFill="1" applyBorder="1" applyAlignment="1">
      <alignment vertical="center" wrapText="1"/>
    </xf>
    <xf numFmtId="165" fontId="24" fillId="7" borderId="1" xfId="0" applyNumberFormat="1" applyFont="1" applyFill="1" applyBorder="1" applyAlignment="1">
      <alignment horizontal="center" vertical="center" wrapText="1"/>
    </xf>
    <xf numFmtId="165" fontId="24" fillId="13" borderId="1" xfId="0" applyNumberFormat="1" applyFont="1" applyFill="1" applyBorder="1" applyAlignment="1">
      <alignment vertical="center" wrapText="1"/>
    </xf>
    <xf numFmtId="0" fontId="25" fillId="13" borderId="1" xfId="0" applyFont="1" applyFill="1" applyBorder="1" applyAlignment="1">
      <alignment horizontal="justify" vertical="center" wrapText="1"/>
    </xf>
    <xf numFmtId="3" fontId="25" fillId="13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7" fillId="0" borderId="0" xfId="0" applyFont="1"/>
    <xf numFmtId="0" fontId="44" fillId="0" borderId="0" xfId="5" applyFont="1"/>
  </cellXfs>
  <cellStyles count="6">
    <cellStyle name="Comma" xfId="3" builtinId="3"/>
    <cellStyle name="Comma 2" xfId="1" xr:uid="{00000000-0005-0000-0000-000001000000}"/>
    <cellStyle name="Hyperlink" xfId="5" builtinId="8"/>
    <cellStyle name="Normal" xfId="0" builtinId="0"/>
    <cellStyle name="Percent" xfId="2" builtinId="5"/>
    <cellStyle name="Обычный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'Tabel 38'!$G$21</c:f>
              <c:strCache>
                <c:ptCount val="1"/>
              </c:strCache>
            </c:strRef>
          </c:tx>
          <c:invertIfNegative val="0"/>
          <c:val>
            <c:numRef>
              <c:f>'Tabel 38'!$H$21:$J$21</c:f>
              <c:numCache>
                <c:formatCode>#,##0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'P&amp;L_short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EB-4D11-8858-C73C5F4D007D}"/>
            </c:ext>
          </c:extLst>
        </c:ser>
        <c:ser>
          <c:idx val="1"/>
          <c:order val="1"/>
          <c:tx>
            <c:strRef>
              <c:f>'Tabel 38'!$G$22</c:f>
              <c:strCache>
                <c:ptCount val="1"/>
              </c:strCache>
            </c:strRef>
          </c:tx>
          <c:invertIfNegative val="0"/>
          <c:val>
            <c:numRef>
              <c:f>'Tabel 38'!$H$22:$J$22</c:f>
              <c:numCache>
                <c:formatCode>#,##0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'P&amp;L_short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EB-4D11-8858-C73C5F4D007D}"/>
            </c:ext>
          </c:extLst>
        </c:ser>
        <c:ser>
          <c:idx val="2"/>
          <c:order val="2"/>
          <c:tx>
            <c:strRef>
              <c:f>'Tabel 38'!$G$23</c:f>
              <c:strCache>
                <c:ptCount val="1"/>
              </c:strCache>
            </c:strRef>
          </c:tx>
          <c:invertIfNegative val="0"/>
          <c:val>
            <c:numRef>
              <c:f>'Tabel 38'!$H$23:$J$23</c:f>
              <c:numCache>
                <c:formatCode>#,##0_ ;[Red]\-#,##0\ 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'P&amp;L_short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0EB-4D11-8858-C73C5F4D0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99920"/>
        <c:axId val="108600480"/>
      </c:barChart>
      <c:catAx>
        <c:axId val="10859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08600480"/>
        <c:crosses val="autoZero"/>
        <c:auto val="1"/>
        <c:lblAlgn val="ctr"/>
        <c:lblOffset val="100"/>
        <c:noMultiLvlLbl val="0"/>
      </c:catAx>
      <c:valAx>
        <c:axId val="108600480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08599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'Fig. 10'!$C$20</c:f>
              <c:strCache>
                <c:ptCount val="1"/>
                <c:pt idx="0">
                  <c:v>Venituri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'Fig. 10'!$D$3:$F$3</c:f>
              <c:numCache>
                <c:formatCode>General</c:formatCode>
                <c:ptCount val="3"/>
              </c:numCache>
            </c:numRef>
          </c:cat>
          <c:val>
            <c:numRef>
              <c:f>'Fig. 10'!$D$20:$F$20</c:f>
              <c:numCache>
                <c:formatCode>#,##0.0_ ;[Red]\-#,##0.0\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3-4B2A-B97E-F9122B7BBA98}"/>
            </c:ext>
          </c:extLst>
        </c:ser>
        <c:ser>
          <c:idx val="1"/>
          <c:order val="1"/>
          <c:tx>
            <c:strRef>
              <c:f>'Fig. 10'!$C$21</c:f>
              <c:strCache>
                <c:ptCount val="1"/>
                <c:pt idx="0">
                  <c:v>Costuri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2.5862068965517137E-2"/>
                  <c:y val="-7.852375343541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8F-41E7-9179-06F2C3E12C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'Fig. 10'!$D$3:$F$3</c:f>
              <c:numCache>
                <c:formatCode>General</c:formatCode>
                <c:ptCount val="3"/>
              </c:numCache>
            </c:numRef>
          </c:cat>
          <c:val>
            <c:numRef>
              <c:f>'Fig. 10'!$D$21:$F$21</c:f>
              <c:numCache>
                <c:formatCode>#,##0.0_ ;[Red]\-#,##0.0\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D3-4B2A-B97E-F9122B7BBA98}"/>
            </c:ext>
          </c:extLst>
        </c:ser>
        <c:ser>
          <c:idx val="2"/>
          <c:order val="2"/>
          <c:tx>
            <c:strRef>
              <c:f>'Fig. 10'!$C$22</c:f>
              <c:strCache>
                <c:ptCount val="1"/>
                <c:pt idx="0">
                  <c:v>Pierderi din activitatea operațională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777777777777779E-3"/>
                  <c:y val="6.4281860600758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8F-41E7-9179-06F2C3E12C1E}"/>
                </c:ext>
              </c:extLst>
            </c:dLbl>
            <c:dLbl>
              <c:idx val="1"/>
              <c:layout>
                <c:manualLayout>
                  <c:x val="0"/>
                  <c:y val="7.2241907261592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8F-41E7-9179-06F2C3E12C1E}"/>
                </c:ext>
              </c:extLst>
            </c:dLbl>
            <c:dLbl>
              <c:idx val="2"/>
              <c:layout>
                <c:manualLayout>
                  <c:x val="1.0185067526415994E-16"/>
                  <c:y val="7.2521507728200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8F-41E7-9179-06F2C3E12C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'Fig. 10'!$D$3:$F$3</c:f>
              <c:numCache>
                <c:formatCode>General</c:formatCode>
                <c:ptCount val="3"/>
              </c:numCache>
            </c:numRef>
          </c:cat>
          <c:val>
            <c:numRef>
              <c:f>'Fig. 10'!$D$22:$F$22</c:f>
              <c:numCache>
                <c:formatCode>#,##0.0_ ;[Red]\-#,##0.0\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D3-4B2A-B97E-F9122B7BBA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61592048"/>
        <c:axId val="261592608"/>
        <c:axId val="0"/>
      </c:bar3DChart>
      <c:catAx>
        <c:axId val="26159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592608"/>
        <c:crosses val="autoZero"/>
        <c:auto val="1"/>
        <c:lblAlgn val="ctr"/>
        <c:lblOffset val="100"/>
        <c:noMultiLvlLbl val="0"/>
      </c:catAx>
      <c:valAx>
        <c:axId val="26159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mln lei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_ ;[Red]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59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69199534678541E-2"/>
          <c:y val="3.1179114264030913E-2"/>
          <c:w val="0.83282829049066365"/>
          <c:h val="0.59357818162003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11'!$C$12</c:f>
              <c:strCache>
                <c:ptCount val="1"/>
                <c:pt idx="0">
                  <c:v>Serviciul de alimentare cu apă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'Fig. 11'!$E$11:$J$11</c:f>
              <c:strCache>
                <c:ptCount val="6"/>
                <c:pt idx="2">
                  <c:v>Trim I
efectiv</c:v>
                </c:pt>
                <c:pt idx="3">
                  <c:v>Trim II
efectiv</c:v>
                </c:pt>
                <c:pt idx="4">
                  <c:v>Trim III
estimativ</c:v>
                </c:pt>
                <c:pt idx="5">
                  <c:v>Trim IV
estimativ</c:v>
                </c:pt>
              </c:strCache>
            </c:strRef>
          </c:cat>
          <c:val>
            <c:numRef>
              <c:f>'Fig. 11'!$E$12:$J$12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8-4A07-9FEA-30BC7EDF5D5C}"/>
            </c:ext>
          </c:extLst>
        </c:ser>
        <c:ser>
          <c:idx val="1"/>
          <c:order val="1"/>
          <c:tx>
            <c:strRef>
              <c:f>'Fig. 11'!$C$13</c:f>
              <c:strCache>
                <c:ptCount val="1"/>
                <c:pt idx="0">
                  <c:v>Serviciul de canalizare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'Fig. 11'!$E$11:$J$11</c:f>
              <c:strCache>
                <c:ptCount val="6"/>
                <c:pt idx="2">
                  <c:v>Trim I
efectiv</c:v>
                </c:pt>
                <c:pt idx="3">
                  <c:v>Trim II
efectiv</c:v>
                </c:pt>
                <c:pt idx="4">
                  <c:v>Trim III
estimativ</c:v>
                </c:pt>
                <c:pt idx="5">
                  <c:v>Trim IV
estimativ</c:v>
                </c:pt>
              </c:strCache>
            </c:strRef>
          </c:cat>
          <c:val>
            <c:numRef>
              <c:f>'Fig. 11'!$E$13:$J$13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8-4A07-9FEA-30BC7EDF5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684224"/>
        <c:axId val="26268478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Rev_short!#REF!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'Fig. 11'!$E$11:$J$11</c15:sqref>
                        </c15:formulaRef>
                      </c:ext>
                    </c:extLst>
                    <c:strCache>
                      <c:ptCount val="6"/>
                      <c:pt idx="2">
                        <c:v>Trim I
efectiv</c:v>
                      </c:pt>
                      <c:pt idx="3">
                        <c:v>Trim II
efectiv</c:v>
                      </c:pt>
                      <c:pt idx="4">
                        <c:v>Trim III
estimativ</c:v>
                      </c:pt>
                      <c:pt idx="5">
                        <c:v>Trim IV
estimativ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Rev_short!#REF!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F58-4A07-9FEA-30BC7EDF5D5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Rev_short!#REF!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'Fig. 11'!$E$11:$J$11</c15:sqref>
                        </c15:formulaRef>
                      </c:ext>
                    </c:extLst>
                    <c:strCache>
                      <c:ptCount val="6"/>
                      <c:pt idx="2">
                        <c:v>Trim I
efectiv</c:v>
                      </c:pt>
                      <c:pt idx="3">
                        <c:v>Trim II
efectiv</c:v>
                      </c:pt>
                      <c:pt idx="4">
                        <c:v>Trim III
estimativ</c:v>
                      </c:pt>
                      <c:pt idx="5">
                        <c:v>Trim IV
estimativ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Rev_short!#REF!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F58-4A07-9FEA-30BC7EDF5D5C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'Fig. 11'!$C$14</c15:sqref>
                        </c15:formulaRef>
                      </c:ext>
                    </c:extLst>
                    <c:strCache>
                      <c:ptCount val="1"/>
                      <c:pt idx="0">
                        <c:v>Alte servicii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'Fig. 11'!$E$11:$J$11</c15:sqref>
                        </c15:formulaRef>
                      </c:ext>
                    </c:extLst>
                    <c:strCache>
                      <c:ptCount val="6"/>
                      <c:pt idx="2">
                        <c:v>Trim I
efectiv</c:v>
                      </c:pt>
                      <c:pt idx="3">
                        <c:v>Trim II
efectiv</c:v>
                      </c:pt>
                      <c:pt idx="4">
                        <c:v>Trim III
estimativ</c:v>
                      </c:pt>
                      <c:pt idx="5">
                        <c:v>Trim IV
estimativ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'Fig. 11'!$E$14:$J$14</c15:sqref>
                        </c15:formulaRef>
                      </c:ext>
                    </c:extLst>
                    <c:numCache>
                      <c:formatCode>#,##0.0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F58-4A07-9FEA-30BC7EDF5D5C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Rev_short!#REF!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'Fig. 11'!$E$11:$J$11</c15:sqref>
                        </c15:formulaRef>
                      </c:ext>
                    </c:extLst>
                    <c:strCache>
                      <c:ptCount val="6"/>
                      <c:pt idx="2">
                        <c:v>Trim I
efectiv</c:v>
                      </c:pt>
                      <c:pt idx="3">
                        <c:v>Trim II
efectiv</c:v>
                      </c:pt>
                      <c:pt idx="4">
                        <c:v>Trim III
estimativ</c:v>
                      </c:pt>
                      <c:pt idx="5">
                        <c:v>Trim IV
estimativ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Rev_short!#REF!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F58-4A07-9FEA-30BC7EDF5D5C}"/>
                  </c:ext>
                </c:extLst>
              </c15:ser>
            </c15:filteredBarSeries>
          </c:ext>
        </c:extLst>
      </c:barChart>
      <c:catAx>
        <c:axId val="2626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684784"/>
        <c:crosses val="autoZero"/>
        <c:auto val="1"/>
        <c:lblAlgn val="ctr"/>
        <c:lblOffset val="100"/>
        <c:noMultiLvlLbl val="0"/>
      </c:catAx>
      <c:valAx>
        <c:axId val="26268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o-RO" b="1"/>
                  <a:t>Mii lei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2.5720164609053498E-3"/>
              <c:y val="0.642099192618223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68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'Fig. 12'!$B$6:$B$16</c:f>
              <c:strCache>
                <c:ptCount val="10"/>
                <c:pt idx="0">
                  <c:v>Uzura mijloacelor fixe</c:v>
                </c:pt>
                <c:pt idx="1">
                  <c:v>Materiale</c:v>
                </c:pt>
                <c:pt idx="2">
                  <c:v>Energie electrică</c:v>
                </c:pt>
                <c:pt idx="3">
                  <c:v>Salariu</c:v>
                </c:pt>
                <c:pt idx="4">
                  <c:v>Asigurări sociale</c:v>
                </c:pt>
                <c:pt idx="5">
                  <c:v>Asigurări medicale</c:v>
                </c:pt>
                <c:pt idx="6">
                  <c:v>Cheltuieli de intretinere si exploatare a sist. Public</c:v>
                </c:pt>
                <c:pt idx="7">
                  <c:v>Cheltuieli de  distributie </c:v>
                </c:pt>
                <c:pt idx="8">
                  <c:v>Cheltuieli administrative</c:v>
                </c:pt>
                <c:pt idx="9">
                  <c:v>Alte cheltuieli operaționale</c:v>
                </c:pt>
              </c:strCache>
            </c:strRef>
          </c:cat>
          <c:val>
            <c:numRef>
              <c:f>'Fig. 12'!$H$6:$H$17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5-4B1D-8BB1-31617C152E9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378945875008855"/>
          <c:y val="0.12006330955551049"/>
          <c:w val="0.27021099635272866"/>
          <c:h val="0.87993679631355903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253365</xdr:colOff>
      <xdr:row>46</xdr:row>
      <xdr:rowOff>106680</xdr:rowOff>
    </xdr:from>
    <xdr:to>
      <xdr:col>6</xdr:col>
      <xdr:colOff>0</xdr:colOff>
      <xdr:row>69</xdr:row>
      <xdr:rowOff>17145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365760</xdr:colOff>
      <xdr:row>5</xdr:row>
      <xdr:rowOff>49530</xdr:rowOff>
    </xdr:from>
    <xdr:to>
      <xdr:col>19</xdr:col>
      <xdr:colOff>60960</xdr:colOff>
      <xdr:row>20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7</xdr:col>
      <xdr:colOff>426720</xdr:colOff>
      <xdr:row>5</xdr:row>
      <xdr:rowOff>127635</xdr:rowOff>
    </xdr:to>
    <xdr:pic>
      <xdr:nvPicPr>
        <xdr:cNvPr id="2" name="Picture 1" descr="http://www.rasfoiesc.com/files/economie/930_poze/image020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43000"/>
          <a:ext cx="22936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182879</xdr:rowOff>
    </xdr:from>
    <xdr:to>
      <xdr:col>8</xdr:col>
      <xdr:colOff>7620</xdr:colOff>
      <xdr:row>7</xdr:row>
      <xdr:rowOff>174205</xdr:rowOff>
    </xdr:to>
    <xdr:pic>
      <xdr:nvPicPr>
        <xdr:cNvPr id="3" name="Picture 2" descr="http://www.rasfoiesc.com/files/economie/930_poze/image022.gif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16379"/>
          <a:ext cx="2484120" cy="38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8</xdr:col>
      <xdr:colOff>30480</xdr:colOff>
      <xdr:row>9</xdr:row>
      <xdr:rowOff>127635</xdr:rowOff>
    </xdr:to>
    <xdr:pic>
      <xdr:nvPicPr>
        <xdr:cNvPr id="4" name="Picture 3" descr="http://www.rasfoiesc.com/files/economie/930_poze/image024.gif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905000"/>
          <a:ext cx="250698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502920</xdr:colOff>
      <xdr:row>11</xdr:row>
      <xdr:rowOff>188595</xdr:rowOff>
    </xdr:to>
    <xdr:pic>
      <xdr:nvPicPr>
        <xdr:cNvPr id="5" name="Picture 4" descr="http://www.rasfoiesc.com/files/economie/930_poze/image026.gif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236982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8</xdr:col>
      <xdr:colOff>15240</xdr:colOff>
      <xdr:row>14</xdr:row>
      <xdr:rowOff>167640</xdr:rowOff>
    </xdr:to>
    <xdr:pic>
      <xdr:nvPicPr>
        <xdr:cNvPr id="6" name="Picture 5" descr="http://www.rasfoiesc.com/files/economie/930_poze/image028.gif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857500"/>
          <a:ext cx="249174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516255</xdr:colOff>
      <xdr:row>16</xdr:row>
      <xdr:rowOff>22861</xdr:rowOff>
    </xdr:from>
    <xdr:to>
      <xdr:col>10</xdr:col>
      <xdr:colOff>373380</xdr:colOff>
      <xdr:row>29</xdr:row>
      <xdr:rowOff>15241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</xdr:colOff>
      <xdr:row>4</xdr:row>
      <xdr:rowOff>209550</xdr:rowOff>
    </xdr:from>
    <xdr:to>
      <xdr:col>20</xdr:col>
      <xdr:colOff>53340</xdr:colOff>
      <xdr:row>22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CI%20stick_28.11.2013\Telenesti_IMC\Salubrizare%20Telenesti\Salubrizare%20Telenesti_15.01.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nnou\FileServer\Lucrari%20de%20consultanta\GIZ\AAC%202_2018\Dubasari\Info%20G.Ciobanu%202017\2015_11_19_VPC_Ungheni_FinEconModel_v20_RS_GC_MR_ENG_ROM_Macro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nnou\FileServer\IMC\Info%20SF_Stela\SF_PI_Orhei_Final\SF_PI_Orh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zitiv"/>
      <sheetName val="Scen tarif"/>
      <sheetName val="Scen abonati"/>
      <sheetName val="Scen invest"/>
      <sheetName val="Scen rentabilitate"/>
      <sheetName val="Scen chelt"/>
      <sheetName val="Date generale"/>
      <sheetName val="Finantare "/>
      <sheetName val="Argumentare PP"/>
      <sheetName val="Variante PP"/>
      <sheetName val="Salubr "/>
      <sheetName val="Venituri &amp; Volume"/>
      <sheetName val="Invest"/>
      <sheetName val="Indicatori transportare"/>
      <sheetName val="Maturare parc &amp; strazi"/>
      <sheetName val="Personal"/>
      <sheetName val="Costuri serv."/>
      <sheetName val="Analiza cost ED"/>
      <sheetName val="Analiza cost MP&amp;S"/>
      <sheetName val="Uzura &amp; amort."/>
      <sheetName val="Intretinere MF"/>
      <sheetName val="Aprovizionare &amp; achitare"/>
      <sheetName val="Chelt adm"/>
      <sheetName val="Chelt com"/>
      <sheetName val="Rez financiare"/>
      <sheetName val="Ind fin"/>
      <sheetName val="Buget TVA"/>
      <sheetName val="Consum GAZ"/>
      <sheetName val="Varianta pubele"/>
      <sheetName val="Deviz pube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8">
          <cell r="B38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Assumptions"/>
      <sheetName val="Input"/>
      <sheetName val="Sensitivities-input"/>
      <sheetName val="Demography-water"/>
      <sheetName val="Demography-sewage"/>
      <sheetName val="Output Chap. 5"/>
      <sheetName val="Annexes Chap. 5 "/>
      <sheetName val="water"/>
      <sheetName val="wastewater"/>
      <sheetName val="Demand"/>
      <sheetName val="calculations"/>
      <sheetName val="Investment"/>
      <sheetName val="Depreciation water"/>
      <sheetName val="Depreciation wastewater"/>
      <sheetName val="Costs"/>
      <sheetName val="Tariff"/>
      <sheetName val="Loan"/>
      <sheetName val="Profits"/>
      <sheetName val="WorkingCapital"/>
      <sheetName val="Balance"/>
      <sheetName val="CashFlow"/>
      <sheetName val="NPV"/>
      <sheetName val="ENPV"/>
      <sheetName val="Sensitivity"/>
      <sheetName val="Options"/>
      <sheetName val="setup"/>
      <sheetName val="Outputs ch 7 Inv"/>
      <sheetName val="Outputs ch 7"/>
      <sheetName val="Annexes Ch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6">
          <cell r="B46">
            <v>1</v>
          </cell>
        </row>
      </sheetData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teze"/>
      <sheetName val="Date generale"/>
      <sheetName val="Tabel subzone"/>
      <sheetName val="Etapele PI"/>
      <sheetName val="Viabilitate administrator"/>
      <sheetName val="Date_investitia"/>
      <sheetName val="Cladirea adm."/>
      <sheetName val="Personal"/>
      <sheetName val="Investitia"/>
      <sheetName val="Cheltuieli"/>
      <sheetName val="Venituri"/>
      <sheetName val="Matricea risc"/>
      <sheetName val="Matricea notificare"/>
      <sheetName val="Ipoteze risc"/>
      <sheetName val="Evaluare risc"/>
    </sheetNames>
    <sheetDataSet>
      <sheetData sheetId="0">
        <row r="7">
          <cell r="C7">
            <v>9.7000000000000003E-2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0">
          <cell r="D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F4">
            <v>7.4999999999999997E-2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50"/>
  <sheetViews>
    <sheetView tabSelected="1" zoomScale="115" zoomScaleNormal="115" workbookViewId="0">
      <selection activeCell="E10" sqref="E10"/>
    </sheetView>
  </sheetViews>
  <sheetFormatPr defaultRowHeight="15" x14ac:dyDescent="0.25"/>
  <cols>
    <col min="1" max="1" width="9.140625" style="24"/>
    <col min="2" max="2" width="82.42578125" style="24" bestFit="1" customWidth="1"/>
    <col min="3" max="16384" width="9.140625" style="24"/>
  </cols>
  <sheetData>
    <row r="2" spans="2:2" x14ac:dyDescent="0.25">
      <c r="B2" s="510" t="s">
        <v>685</v>
      </c>
    </row>
    <row r="3" spans="2:2" x14ac:dyDescent="0.25">
      <c r="B3" s="510" t="s">
        <v>686</v>
      </c>
    </row>
    <row r="4" spans="2:2" x14ac:dyDescent="0.25">
      <c r="B4" s="510" t="s">
        <v>687</v>
      </c>
    </row>
    <row r="5" spans="2:2" x14ac:dyDescent="0.25">
      <c r="B5" s="510" t="s">
        <v>688</v>
      </c>
    </row>
    <row r="6" spans="2:2" x14ac:dyDescent="0.25">
      <c r="B6" s="510" t="s">
        <v>689</v>
      </c>
    </row>
    <row r="7" spans="2:2" x14ac:dyDescent="0.25">
      <c r="B7" s="510" t="s">
        <v>690</v>
      </c>
    </row>
    <row r="8" spans="2:2" x14ac:dyDescent="0.25">
      <c r="B8" s="510" t="s">
        <v>693</v>
      </c>
    </row>
    <row r="9" spans="2:2" x14ac:dyDescent="0.25">
      <c r="B9" s="510" t="s">
        <v>695</v>
      </c>
    </row>
    <row r="10" spans="2:2" x14ac:dyDescent="0.25">
      <c r="B10" s="510" t="s">
        <v>696</v>
      </c>
    </row>
    <row r="11" spans="2:2" x14ac:dyDescent="0.25">
      <c r="B11" s="510" t="s">
        <v>698</v>
      </c>
    </row>
    <row r="12" spans="2:2" x14ac:dyDescent="0.25">
      <c r="B12" s="510" t="s">
        <v>699</v>
      </c>
    </row>
    <row r="13" spans="2:2" x14ac:dyDescent="0.25">
      <c r="B13" s="510" t="s">
        <v>700</v>
      </c>
    </row>
    <row r="14" spans="2:2" x14ac:dyDescent="0.25">
      <c r="B14" s="510" t="s">
        <v>701</v>
      </c>
    </row>
    <row r="15" spans="2:2" x14ac:dyDescent="0.25">
      <c r="B15" s="510" t="s">
        <v>702</v>
      </c>
    </row>
    <row r="16" spans="2:2" x14ac:dyDescent="0.25">
      <c r="B16" s="510" t="s">
        <v>703</v>
      </c>
    </row>
    <row r="17" spans="2:2" x14ac:dyDescent="0.25">
      <c r="B17" s="510" t="s">
        <v>708</v>
      </c>
    </row>
    <row r="18" spans="2:2" x14ac:dyDescent="0.25">
      <c r="B18" s="510" t="s">
        <v>704</v>
      </c>
    </row>
    <row r="19" spans="2:2" x14ac:dyDescent="0.25">
      <c r="B19" s="510" t="s">
        <v>705</v>
      </c>
    </row>
    <row r="20" spans="2:2" x14ac:dyDescent="0.25">
      <c r="B20" s="510" t="s">
        <v>706</v>
      </c>
    </row>
    <row r="21" spans="2:2" x14ac:dyDescent="0.25">
      <c r="B21" s="510" t="s">
        <v>707</v>
      </c>
    </row>
    <row r="22" spans="2:2" x14ac:dyDescent="0.25">
      <c r="B22" s="510" t="s">
        <v>709</v>
      </c>
    </row>
    <row r="23" spans="2:2" x14ac:dyDescent="0.25">
      <c r="B23" s="510" t="s">
        <v>710</v>
      </c>
    </row>
    <row r="24" spans="2:2" x14ac:dyDescent="0.25">
      <c r="B24" s="510" t="s">
        <v>711</v>
      </c>
    </row>
    <row r="25" spans="2:2" x14ac:dyDescent="0.25">
      <c r="B25" s="510" t="s">
        <v>714</v>
      </c>
    </row>
    <row r="26" spans="2:2" x14ac:dyDescent="0.25">
      <c r="B26" s="510" t="s">
        <v>715</v>
      </c>
    </row>
    <row r="27" spans="2:2" x14ac:dyDescent="0.25">
      <c r="B27" s="510" t="s">
        <v>742</v>
      </c>
    </row>
    <row r="28" spans="2:2" x14ac:dyDescent="0.25">
      <c r="B28" s="510" t="s">
        <v>717</v>
      </c>
    </row>
    <row r="29" spans="2:2" x14ac:dyDescent="0.25">
      <c r="B29" s="510" t="s">
        <v>718</v>
      </c>
    </row>
    <row r="30" spans="2:2" x14ac:dyDescent="0.25">
      <c r="B30" s="510" t="s">
        <v>719</v>
      </c>
    </row>
    <row r="31" spans="2:2" x14ac:dyDescent="0.25">
      <c r="B31" s="510" t="s">
        <v>720</v>
      </c>
    </row>
    <row r="32" spans="2:2" x14ac:dyDescent="0.25">
      <c r="B32" s="510" t="s">
        <v>721</v>
      </c>
    </row>
    <row r="33" spans="2:2" x14ac:dyDescent="0.25">
      <c r="B33" s="510" t="s">
        <v>722</v>
      </c>
    </row>
    <row r="34" spans="2:2" x14ac:dyDescent="0.25">
      <c r="B34" s="510" t="s">
        <v>723</v>
      </c>
    </row>
    <row r="35" spans="2:2" x14ac:dyDescent="0.25">
      <c r="B35" s="510" t="s">
        <v>724</v>
      </c>
    </row>
    <row r="36" spans="2:2" x14ac:dyDescent="0.25">
      <c r="B36" s="510" t="s">
        <v>725</v>
      </c>
    </row>
    <row r="37" spans="2:2" x14ac:dyDescent="0.25">
      <c r="B37" s="510" t="s">
        <v>726</v>
      </c>
    </row>
    <row r="38" spans="2:2" x14ac:dyDescent="0.25">
      <c r="B38" s="510" t="s">
        <v>727</v>
      </c>
    </row>
    <row r="39" spans="2:2" x14ac:dyDescent="0.25">
      <c r="B39" s="510" t="s">
        <v>728</v>
      </c>
    </row>
    <row r="40" spans="2:2" x14ac:dyDescent="0.25">
      <c r="B40" s="510" t="s">
        <v>729</v>
      </c>
    </row>
    <row r="41" spans="2:2" x14ac:dyDescent="0.25">
      <c r="B41" s="510" t="s">
        <v>731</v>
      </c>
    </row>
    <row r="42" spans="2:2" x14ac:dyDescent="0.25">
      <c r="B42" s="510" t="s">
        <v>730</v>
      </c>
    </row>
    <row r="43" spans="2:2" x14ac:dyDescent="0.25">
      <c r="B43" s="510" t="s">
        <v>732</v>
      </c>
    </row>
    <row r="44" spans="2:2" x14ac:dyDescent="0.25">
      <c r="B44" s="510" t="s">
        <v>733</v>
      </c>
    </row>
    <row r="45" spans="2:2" x14ac:dyDescent="0.25">
      <c r="B45" s="510" t="s">
        <v>734</v>
      </c>
    </row>
    <row r="46" spans="2:2" x14ac:dyDescent="0.25">
      <c r="B46" s="510" t="s">
        <v>735</v>
      </c>
    </row>
    <row r="47" spans="2:2" x14ac:dyDescent="0.25">
      <c r="B47" s="510" t="s">
        <v>736</v>
      </c>
    </row>
    <row r="48" spans="2:2" x14ac:dyDescent="0.25">
      <c r="B48" s="510" t="s">
        <v>739</v>
      </c>
    </row>
    <row r="49" spans="2:2" x14ac:dyDescent="0.25">
      <c r="B49" s="510" t="s">
        <v>740</v>
      </c>
    </row>
    <row r="50" spans="2:2" x14ac:dyDescent="0.25">
      <c r="B50" s="510" t="s">
        <v>741</v>
      </c>
    </row>
  </sheetData>
  <hyperlinks>
    <hyperlink ref="B2" location="'Tabel 1'!A1" display="Tabel 1:  Încadrarea femeilor în cadrul întreprinderii" xr:uid="{7ECA98D6-DCE6-4614-B15B-B4501566B9DA}"/>
    <hyperlink ref="B3" location="'Tabel 2'!A1" display="Tabel 2:  Nivelul de pregătire profesională a angajaților " xr:uid="{2EF032AF-9F41-4706-A0B9-2C33DE6DE729}"/>
    <hyperlink ref="B4" location="'Tabel 3'!A1" display="Tabel 3:  Evoluția numărului de salariați care au frecventat cursuri de dezvoltare profesională " xr:uid="{FA79944F-0EF6-4597-8A49-FC4135D3151E}"/>
    <hyperlink ref="B5" location="'Tabel 4'!A1" display="Tabel 4:  Evoluția salariului mediu lunar pe muncitor în dependenți de programa de producție, 2016-2019. lei " xr:uid="{AD3BAF39-4DAF-4FA5-9159-194A04967B27}"/>
    <hyperlink ref="B6" location="'Tabel 5'!A1" display="Tabel 5:  Adaosuri la salariu" xr:uid="{BCCC4BB1-EC6E-4686-8F1A-160B409E981E}"/>
    <hyperlink ref="B7" location="'Tabel 6'!A1" display="Tabel 6. Numărul de consumători pe categorii, 2016 – 2018." xr:uid="{AE4FC1ED-9603-42BC-8F3C-6D2DC0C7E1EF}"/>
    <hyperlink ref="B8" location="'Tabel 7, 8'!A1" display="Tabel 7, 8: Volumul serviciilor de alimentare cu apă și canalizare facturate consumatorilor" xr:uid="{1638CF6C-3BA9-4E3C-BC18-D35DA9948120}"/>
    <hyperlink ref="B9" location="'Tabel 9'!A1" display="Tabel 9: Tarife în vigoare pentru servicii de alimentare cu apă și canalizare" xr:uid="{A28EDB7E-A03C-4E04-BBA1-F4B60246B63D}"/>
    <hyperlink ref="B10" location="'Tabel 10'!A1" display="Tabel 10: Analiza suportabilității tarifului " xr:uid="{D2E17A2B-ACF4-48A9-8525-E4AE5DD1B662}"/>
    <hyperlink ref="B11" location="'Tabel 11'!A1" display="Tabel 11: Evoluția datoriilor cu termenul de plată depășit, mii MDL" xr:uid="{0B955A0A-F590-4D97-BCDE-8D90E861B917}"/>
    <hyperlink ref="B12" location="'Tabel 12'!A1" display="Tabel 12: Acoperirea cu serviciu de alimentare cu apă a consumatorilor" xr:uid="{3E456C8C-EE60-4C26-8B87-C766E5BA18B5}"/>
    <hyperlink ref="B13" location="'Tabel 13'!A1" display="Tabel 13: Volumul consumului de apă după consumatori" xr:uid="{794D9352-2818-4400-9D78-FAEC153537B2}"/>
    <hyperlink ref="B14" location="'Tabel 14'!A1" display="Tabel 14: Acoperirea cu serviciu de canalizare a consumatorilor" xr:uid="{A829BEAA-64C0-42ED-9E9A-67555D697C8B}"/>
    <hyperlink ref="B15" location="'Tabel 15'!A1" display="Tabel 15: Volumul apelor uzate epurate" xr:uid="{3D977E0A-AC35-4C80-9CF8-E23DDF3E669D}"/>
    <hyperlink ref="B16" location="'Tabel 15-1'!A1" display="Tabel 15-1. Acoperirea din aria prestări servicii cu stații de epurare a apelor uzate și cîmpuri biologice." xr:uid="{B753DBD7-45CC-4758-8942-AB6868D4B026}"/>
    <hyperlink ref="B17" location="'Tabel 16'!A1" display="Tabel 16: Infrastructura informationala" xr:uid="{CEB4B433-1623-440F-A0FB-6CE643D9874C}"/>
    <hyperlink ref="B18" location="'Tabel 17'!A1" display="Tabel 17: Caracteristicile sondelor de la sursa de captare a oraşului Drochia " xr:uid="{A4B30056-4924-44B1-81EA-569242B99358}"/>
    <hyperlink ref="B19" location="'Tabel 18'!A1" display="Tabel 18. Caracteristicile tehnice ale rezervoarelor subterane de apă." xr:uid="{42FB2FC9-0153-4493-B22F-2A124B58F1FD}"/>
    <hyperlink ref="B20" location="'Tabel 19'!A1" display="Tabel 19: Date tehnice  ale stației de pompare apă  SP.2. și SP 3." xr:uid="{2A85D582-FEB8-4FDC-BE5D-A33006C9988F}"/>
    <hyperlink ref="B21" location="'Tabel 20'!A1" display="Tabel 20. Caracteristicile principale ale aducțiunii apei potabile" xr:uid="{09B56E64-9BF9-4CBB-ACE3-A760987275A0}"/>
    <hyperlink ref="B22" location="'Tabel 21'!A1" display="Tabel 21: Caracteristicile principale ale rețelelor de distribuție a apei." xr:uid="{57FA1778-4AE9-467D-8E28-A469820155D0}"/>
    <hyperlink ref="B23" location="'Tabel 22'!A1" display="Tabel 22: Clasificarea rețelelor de canalizare după material și diametre." xr:uid="{2AFA174F-B42F-46A8-968E-B24803F530FB}"/>
    <hyperlink ref="B24" location="'Tabel 23'!A1" display="Tabel 23: Caracteristicile tehnice ale stațiilor de pompare ape uzate." xr:uid="{A4A292BD-A149-4B1D-9922-A055EC4D8625}"/>
    <hyperlink ref="B25" location="'Tabel 24,25'!A1" display="Tabel 24, 25: Consumul de energie electrică pentru sistemul de alimentare cu apă și canalizare." xr:uid="{B22C6E73-C893-4FBC-8673-A5F511379131}"/>
    <hyperlink ref="B26" location="'Tabel 26'!A1" display="Tabel 26: Analiza apei brute din sondele de adâncime existente" xr:uid="{4B047BB6-6E44-466E-B170-4F8A5D2DAFC2}"/>
    <hyperlink ref="B27" location="'Tabel 27'!A1" display="Tabel 27: Indicii de calitate a apelor uzate" xr:uid="{C8D1AF93-B550-4C44-A1F9-31B5087A3FFB}"/>
    <hyperlink ref="B28" location="'Tabel 28'!A1" display="Tabel 28 .Volumul lunar de apă uzată epurată  în anul 2018" xr:uid="{1EFD9B66-7C14-40DD-BBA4-DC703268DE1E}"/>
    <hyperlink ref="B29" location="'Tabel 29'!A1" display="Tabel 29 : Indicatorii operaționali pentru or. Drochia în anul 2018" xr:uid="{3C2BDCF6-86A3-485A-834F-9B99CF99BD7D}"/>
    <hyperlink ref="B30" location="'Tabel 30'!A1" display="Tabel 30: Consumul real de apă " xr:uid="{4A8065F2-E458-4628-8B27-44DA9C933C96}"/>
    <hyperlink ref="B31" location="'Tabel 31'!A1" display="Tabel 31. Bilanțul apelor" xr:uid="{184FB99B-6603-47EB-B503-0D74A7743833}"/>
    <hyperlink ref="B32" location="'Tabel 32'!A1" display="Tabel 32: Reduceri ale volumului de intrare de sistem și NRW (m³/zi)" xr:uid="{D178FA85-ED7D-4F80-908F-5ED46DE8072E}"/>
    <hyperlink ref="B33" location="'Tabel 33'!A1" display="Tabel 33: Bilanțul apei pe 2018" xr:uid="{72DAE9A3-631A-4C8E-8A2C-811378102D9C}"/>
    <hyperlink ref="B34" location="'Tabel 34'!A1" display="Tabel 34: Nivelul de contorizare pe sectoare apeduct și canalizare. " xr:uid="{169B8B41-026A-4448-8065-B84A3921BBAD}"/>
    <hyperlink ref="B35" location="'Tabel 35'!A1" display="Tabel 35: Nivelul de contorizare a abonaților serviciului de alimentare cu apă. " xr:uid="{A4560B19-EE05-4FB3-BFB1-BA343C67AFA3}"/>
    <hyperlink ref="B36" location="'Tabel 36'!A1" display="Tabel 36: Evoluția bilanțului contabil 2016 - 2018" xr:uid="{5361DE55-BA80-4A4E-A692-B5BBDCCEF3B5}"/>
    <hyperlink ref="B37" location="'Tabel 37'!A1" display="Tabel 37: Evoluția raportului de profit și pierderi 2016 - 2019" xr:uid="{264A1C70-451D-4B0D-B49D-F674C12FD76B}"/>
    <hyperlink ref="B38" location="'Tabel 38'!A1" display="Tabel 38: Rezultatele financiare pe tipuri de servicii, 2018" xr:uid="{E88A8A36-91DD-4EAC-8028-4E8FCE15E22C}"/>
    <hyperlink ref="B39" location="'Fig. 10'!A1" display="Figura 10, Anexa XX: Rezultatele financiare in formă grafică" xr:uid="{67A3F6AB-1003-4A87-B027-711FA46B90D9}"/>
    <hyperlink ref="B40" location="'Tabel 39'!A1" display=" Tabel 39: Analiza riscului de faliment" xr:uid="{F4FC0092-7076-4712-9E5E-F634EE1F05E8}"/>
    <hyperlink ref="B41" location="'Fig. 11'!A1" display="Figura 11, Anexa XX:  Evoluția structurii veniturilor operaționale reprezentate grafic" xr:uid="{9D0B68CE-3B59-4E2A-807B-D759B0AC77E1}"/>
    <hyperlink ref="B42" location="'Tabel 40'!A1" display="Tabel 40: Evoluția structurii veniturilor operaționale" xr:uid="{EDDBB61A-9779-4CEE-B4EC-A4D8C967B914}"/>
    <hyperlink ref="B43" location="'Fig. 12'!A1" display="Figura 12, Anexa: Analiza costurilor operaţionale" xr:uid="{7E5C4597-4A73-40BB-8A7C-8F547137D890}"/>
    <hyperlink ref="B44" location="'Tabel 41'!A1" display="Tabel 41 : Analiza costurilor operaționale pe tipuri de servicii pentru anul 2018, lei" xr:uid="{92E60C8E-76D3-4FE7-8707-1317B46A762F}"/>
    <hyperlink ref="B45" location="'Tabel 41-1'!A1" display="Tabel 41-1: Evoluția costurilor pe tipuri de servicii, lei." xr:uid="{AA049066-3B04-4C47-BE30-10BA99B08DA7}"/>
    <hyperlink ref="B46" location="'Tabel 42'!A1" display="Tabel 42: Evoluția fluxurilor de numerar, lei" xr:uid="{291F868C-5B84-4754-A0C7-C04FD6D6C4BB}"/>
    <hyperlink ref="B47" location="'Tabel 43'!A1" display="Tabel 43. Suma datoriilor consumatorilor p/u apă și canalizare la 30.06.2019, lei." xr:uid="{E0D303F3-09D4-4B4E-B92D-E4DEAB873B89}"/>
    <hyperlink ref="B48" location="'Tabel 44,45'!A1" display="Tabel 44, 45: Gradul de acoperire a costurilor de către tarif la serviciul de apă și canalizare." xr:uid="{4A8AD8AE-A22F-4F22-8F87-EB66FF2A5274}"/>
    <hyperlink ref="B49" location="'Tabel 46'!A1" display="Tabel 46 : Indicatori de profitabilitate" xr:uid="{062BF52E-144D-4B4C-8192-C9BF448A81BC}"/>
    <hyperlink ref="B50" location="'Tabel 47'!A1" display=" Tabel 47: Evoluția principalilor indicatori de eficiență financiară, lei" xr:uid="{EF0FFE66-E539-4B71-9ED9-9DE34C5D2BCC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C2:J11"/>
  <sheetViews>
    <sheetView workbookViewId="0">
      <selection activeCell="C2" sqref="C2"/>
    </sheetView>
  </sheetViews>
  <sheetFormatPr defaultRowHeight="15" x14ac:dyDescent="0.25"/>
  <cols>
    <col min="1" max="2" width="9.140625" style="24"/>
    <col min="3" max="3" width="63.28515625" style="24" bestFit="1" customWidth="1"/>
    <col min="4" max="4" width="19.28515625" style="24" bestFit="1" customWidth="1"/>
    <col min="5" max="5" width="4.7109375" style="24" bestFit="1" customWidth="1"/>
    <col min="6" max="6" width="10.7109375" style="24" bestFit="1" customWidth="1"/>
    <col min="7" max="7" width="12.5703125" style="24" customWidth="1"/>
    <col min="8" max="8" width="9.140625" style="24"/>
    <col min="9" max="9" width="12.140625" style="24" customWidth="1"/>
    <col min="10" max="16384" width="9.140625" style="24"/>
  </cols>
  <sheetData>
    <row r="2" spans="3:10" x14ac:dyDescent="0.25">
      <c r="C2" s="354" t="s">
        <v>694</v>
      </c>
    </row>
    <row r="4" spans="3:10" ht="15.75" customHeight="1" x14ac:dyDescent="0.25">
      <c r="C4" s="7" t="s">
        <v>493</v>
      </c>
      <c r="D4" s="7" t="s">
        <v>494</v>
      </c>
      <c r="E4" s="7" t="s">
        <v>434</v>
      </c>
      <c r="F4" s="9" t="s">
        <v>442</v>
      </c>
      <c r="G4" s="499"/>
      <c r="H4" s="499"/>
      <c r="I4" s="499"/>
      <c r="J4" s="154"/>
    </row>
    <row r="5" spans="3:10" ht="15.75" x14ac:dyDescent="0.25">
      <c r="C5" s="86" t="s">
        <v>495</v>
      </c>
      <c r="D5" s="8" t="s">
        <v>496</v>
      </c>
      <c r="E5" s="378">
        <v>0</v>
      </c>
      <c r="F5" s="378">
        <v>0</v>
      </c>
      <c r="G5" s="499"/>
      <c r="H5" s="499"/>
      <c r="I5" s="499"/>
      <c r="J5" s="154"/>
    </row>
    <row r="6" spans="3:10" ht="15.75" x14ac:dyDescent="0.25">
      <c r="C6" s="5" t="s">
        <v>497</v>
      </c>
      <c r="D6" s="8" t="s">
        <v>498</v>
      </c>
      <c r="E6" s="378">
        <v>0</v>
      </c>
      <c r="F6" s="378">
        <v>0</v>
      </c>
      <c r="G6" s="500"/>
      <c r="H6" s="500"/>
      <c r="I6" s="500"/>
      <c r="J6" s="154"/>
    </row>
    <row r="7" spans="3:10" ht="15.75" x14ac:dyDescent="0.25">
      <c r="C7" s="5" t="s">
        <v>499</v>
      </c>
      <c r="D7" s="8" t="s">
        <v>496</v>
      </c>
      <c r="E7" s="378">
        <v>0</v>
      </c>
      <c r="F7" s="378">
        <v>0</v>
      </c>
      <c r="G7" s="58"/>
      <c r="H7" s="58"/>
      <c r="I7" s="58"/>
      <c r="J7" s="154"/>
    </row>
    <row r="8" spans="3:10" ht="15.75" x14ac:dyDescent="0.25">
      <c r="C8" s="5" t="s">
        <v>500</v>
      </c>
      <c r="D8" s="8" t="s">
        <v>496</v>
      </c>
      <c r="E8" s="378">
        <v>0</v>
      </c>
      <c r="F8" s="378">
        <v>0</v>
      </c>
      <c r="G8" s="58"/>
      <c r="H8" s="58"/>
      <c r="I8" s="58"/>
      <c r="J8" s="154"/>
    </row>
    <row r="9" spans="3:10" ht="24" customHeight="1" x14ac:dyDescent="0.25">
      <c r="C9" s="501"/>
      <c r="D9" s="501"/>
      <c r="E9" s="57"/>
      <c r="F9" s="58"/>
      <c r="G9" s="58"/>
      <c r="H9" s="58"/>
      <c r="I9" s="58"/>
      <c r="J9" s="154"/>
    </row>
    <row r="10" spans="3:10" x14ac:dyDescent="0.25">
      <c r="G10" s="154"/>
      <c r="H10" s="154"/>
      <c r="I10" s="154"/>
      <c r="J10" s="154"/>
    </row>
    <row r="11" spans="3:10" x14ac:dyDescent="0.25">
      <c r="G11" s="154"/>
      <c r="H11" s="154"/>
      <c r="I11" s="154"/>
      <c r="J11" s="15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B1:G25"/>
  <sheetViews>
    <sheetView workbookViewId="0">
      <selection activeCell="B1" sqref="B1"/>
    </sheetView>
  </sheetViews>
  <sheetFormatPr defaultRowHeight="15" x14ac:dyDescent="0.25"/>
  <cols>
    <col min="1" max="1" width="9.140625" style="24"/>
    <col min="2" max="2" width="43" style="24" customWidth="1"/>
    <col min="3" max="3" width="11.42578125" style="24" bestFit="1" customWidth="1"/>
    <col min="4" max="4" width="8" style="24" bestFit="1" customWidth="1"/>
    <col min="5" max="16384" width="9.140625" style="24"/>
  </cols>
  <sheetData>
    <row r="1" spans="2:7" x14ac:dyDescent="0.25">
      <c r="B1" s="11" t="s">
        <v>696</v>
      </c>
      <c r="F1" s="390" t="s">
        <v>532</v>
      </c>
      <c r="G1" s="24" t="s">
        <v>684</v>
      </c>
    </row>
    <row r="3" spans="2:7" x14ac:dyDescent="0.25">
      <c r="B3" s="12" t="s">
        <v>501</v>
      </c>
      <c r="C3" s="12" t="s">
        <v>502</v>
      </c>
      <c r="D3" s="3">
        <v>2018</v>
      </c>
    </row>
    <row r="4" spans="2:7" x14ac:dyDescent="0.25">
      <c r="B4" s="20" t="s">
        <v>522</v>
      </c>
      <c r="C4" s="14" t="s">
        <v>523</v>
      </c>
      <c r="D4" s="378">
        <v>0</v>
      </c>
    </row>
    <row r="5" spans="2:7" x14ac:dyDescent="0.25">
      <c r="B5" s="13" t="s">
        <v>503</v>
      </c>
      <c r="C5" s="14" t="s">
        <v>504</v>
      </c>
      <c r="D5" s="382">
        <v>0</v>
      </c>
    </row>
    <row r="6" spans="2:7" x14ac:dyDescent="0.25">
      <c r="B6" s="13" t="s">
        <v>505</v>
      </c>
      <c r="C6" s="14" t="s">
        <v>504</v>
      </c>
      <c r="D6" s="382">
        <v>0</v>
      </c>
    </row>
    <row r="7" spans="2:7" ht="30" x14ac:dyDescent="0.25">
      <c r="B7" s="21" t="s">
        <v>519</v>
      </c>
      <c r="C7" s="22" t="s">
        <v>506</v>
      </c>
      <c r="D7" s="39">
        <f>D5*$D$4</f>
        <v>0</v>
      </c>
    </row>
    <row r="8" spans="2:7" ht="30" x14ac:dyDescent="0.25">
      <c r="B8" s="23" t="s">
        <v>520</v>
      </c>
      <c r="C8" s="22" t="s">
        <v>506</v>
      </c>
      <c r="D8" s="39">
        <f>D6*$D$4</f>
        <v>0</v>
      </c>
    </row>
    <row r="9" spans="2:7" x14ac:dyDescent="0.25">
      <c r="B9" s="13" t="s">
        <v>507</v>
      </c>
      <c r="C9" s="14" t="s">
        <v>490</v>
      </c>
      <c r="D9" s="388">
        <v>0</v>
      </c>
    </row>
    <row r="10" spans="2:7" x14ac:dyDescent="0.25">
      <c r="B10" s="13" t="s">
        <v>508</v>
      </c>
      <c r="C10" s="14" t="s">
        <v>490</v>
      </c>
      <c r="D10" s="388">
        <v>0</v>
      </c>
    </row>
    <row r="11" spans="2:7" x14ac:dyDescent="0.25">
      <c r="B11" s="413" t="s">
        <v>509</v>
      </c>
      <c r="C11" s="19" t="s">
        <v>510</v>
      </c>
      <c r="D11" s="388">
        <v>0</v>
      </c>
    </row>
    <row r="12" spans="2:7" x14ac:dyDescent="0.25">
      <c r="B12" s="413"/>
      <c r="C12" s="22" t="s">
        <v>511</v>
      </c>
      <c r="D12" s="40">
        <f>D11/1000</f>
        <v>0</v>
      </c>
    </row>
    <row r="13" spans="2:7" x14ac:dyDescent="0.25">
      <c r="B13" s="413" t="s">
        <v>512</v>
      </c>
      <c r="C13" s="19" t="s">
        <v>510</v>
      </c>
      <c r="D13" s="388">
        <v>0</v>
      </c>
    </row>
    <row r="14" spans="2:7" x14ac:dyDescent="0.25">
      <c r="B14" s="413"/>
      <c r="C14" s="22" t="s">
        <v>511</v>
      </c>
      <c r="D14" s="18">
        <f>D13/1000</f>
        <v>0</v>
      </c>
    </row>
    <row r="15" spans="2:7" x14ac:dyDescent="0.25">
      <c r="B15" s="10" t="s">
        <v>513</v>
      </c>
      <c r="C15" s="14" t="s">
        <v>435</v>
      </c>
      <c r="D15" s="388">
        <v>0</v>
      </c>
    </row>
    <row r="16" spans="2:7" x14ac:dyDescent="0.25">
      <c r="B16" s="10" t="s">
        <v>514</v>
      </c>
      <c r="C16" s="14" t="s">
        <v>435</v>
      </c>
      <c r="D16" s="388">
        <v>0</v>
      </c>
    </row>
    <row r="17" spans="2:4" ht="30" x14ac:dyDescent="0.25">
      <c r="B17" s="21" t="s">
        <v>521</v>
      </c>
      <c r="C17" s="22" t="s">
        <v>515</v>
      </c>
      <c r="D17" s="44">
        <f>D12*30*$D$4</f>
        <v>0</v>
      </c>
    </row>
    <row r="18" spans="2:4" ht="30" x14ac:dyDescent="0.25">
      <c r="B18" s="21" t="s">
        <v>524</v>
      </c>
      <c r="C18" s="22" t="s">
        <v>515</v>
      </c>
      <c r="D18" s="44">
        <f>D14*30*$D$4</f>
        <v>0</v>
      </c>
    </row>
    <row r="19" spans="2:4" ht="30" x14ac:dyDescent="0.25">
      <c r="B19" s="42" t="s">
        <v>525</v>
      </c>
      <c r="C19" s="43" t="s">
        <v>516</v>
      </c>
      <c r="D19" s="39">
        <f>D17*$D$15</f>
        <v>0</v>
      </c>
    </row>
    <row r="20" spans="2:4" ht="30" x14ac:dyDescent="0.25">
      <c r="B20" s="42" t="s">
        <v>526</v>
      </c>
      <c r="C20" s="43" t="s">
        <v>516</v>
      </c>
      <c r="D20" s="39">
        <f>D18*$D$16</f>
        <v>0</v>
      </c>
    </row>
    <row r="21" spans="2:4" x14ac:dyDescent="0.25">
      <c r="B21" s="15" t="s">
        <v>517</v>
      </c>
      <c r="C21" s="16" t="s">
        <v>516</v>
      </c>
      <c r="D21" s="389">
        <v>0</v>
      </c>
    </row>
    <row r="22" spans="2:4" x14ac:dyDescent="0.25">
      <c r="B22" s="17" t="s">
        <v>518</v>
      </c>
      <c r="C22" s="25"/>
      <c r="D22" s="26"/>
    </row>
    <row r="23" spans="2:4" x14ac:dyDescent="0.25">
      <c r="B23" s="10" t="s">
        <v>529</v>
      </c>
      <c r="C23" s="14" t="s">
        <v>488</v>
      </c>
      <c r="D23" s="46">
        <f>IFERROR(D19/$D$21,0)</f>
        <v>0</v>
      </c>
    </row>
    <row r="24" spans="2:4" x14ac:dyDescent="0.25">
      <c r="B24" s="10" t="s">
        <v>528</v>
      </c>
      <c r="C24" s="14" t="s">
        <v>488</v>
      </c>
      <c r="D24" s="46">
        <f>IFERROR(D20/$D$21,0)</f>
        <v>0</v>
      </c>
    </row>
    <row r="25" spans="2:4" ht="29.25" x14ac:dyDescent="0.25">
      <c r="B25" s="45" t="s">
        <v>527</v>
      </c>
      <c r="C25" s="19" t="s">
        <v>488</v>
      </c>
      <c r="D25" s="41">
        <f>D23+D24</f>
        <v>0</v>
      </c>
    </row>
  </sheetData>
  <mergeCells count="2">
    <mergeCell ref="B11:B12"/>
    <mergeCell ref="B13:B1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C2:H10"/>
  <sheetViews>
    <sheetView workbookViewId="0">
      <selection activeCell="C2" sqref="C2:G2"/>
    </sheetView>
  </sheetViews>
  <sheetFormatPr defaultRowHeight="15" x14ac:dyDescent="0.25"/>
  <cols>
    <col min="1" max="3" width="9.140625" style="24"/>
    <col min="4" max="4" width="41.5703125" style="24" customWidth="1"/>
    <col min="5" max="16384" width="9.140625" style="24"/>
  </cols>
  <sheetData>
    <row r="2" spans="3:8" x14ac:dyDescent="0.25">
      <c r="C2" s="414" t="s">
        <v>697</v>
      </c>
      <c r="D2" s="415"/>
      <c r="E2" s="415"/>
      <c r="F2" s="415"/>
      <c r="G2" s="415"/>
    </row>
    <row r="4" spans="3:8" ht="15.75" x14ac:dyDescent="0.25">
      <c r="C4" s="416"/>
      <c r="D4" s="417" t="s">
        <v>436</v>
      </c>
      <c r="E4" s="417">
        <v>2016</v>
      </c>
      <c r="F4" s="417">
        <v>2017</v>
      </c>
      <c r="G4" s="417">
        <v>2018</v>
      </c>
      <c r="H4" s="47">
        <v>2019</v>
      </c>
    </row>
    <row r="5" spans="3:8" ht="15.75" x14ac:dyDescent="0.25">
      <c r="C5" s="416"/>
      <c r="D5" s="417"/>
      <c r="E5" s="417"/>
      <c r="F5" s="417"/>
      <c r="G5" s="417"/>
      <c r="H5" s="47" t="s">
        <v>437</v>
      </c>
    </row>
    <row r="6" spans="3:8" ht="15.75" x14ac:dyDescent="0.25">
      <c r="C6" s="393"/>
      <c r="D6" s="394" t="s">
        <v>322</v>
      </c>
      <c r="E6" s="392">
        <f>SUM(E7:E10)</f>
        <v>0</v>
      </c>
      <c r="F6" s="392">
        <f t="shared" ref="F6:H6" si="0">SUM(F7:F10)</f>
        <v>0</v>
      </c>
      <c r="G6" s="392">
        <f t="shared" si="0"/>
        <v>0</v>
      </c>
      <c r="H6" s="392">
        <f t="shared" si="0"/>
        <v>0</v>
      </c>
    </row>
    <row r="7" spans="3:8" ht="15.75" x14ac:dyDescent="0.25">
      <c r="C7" s="48">
        <v>1</v>
      </c>
      <c r="D7" s="49" t="s">
        <v>438</v>
      </c>
      <c r="E7" s="391">
        <v>0</v>
      </c>
      <c r="F7" s="391">
        <v>0</v>
      </c>
      <c r="G7" s="391">
        <v>0</v>
      </c>
      <c r="H7" s="391">
        <v>0</v>
      </c>
    </row>
    <row r="8" spans="3:8" ht="15.75" x14ac:dyDescent="0.25">
      <c r="C8" s="48">
        <v>2</v>
      </c>
      <c r="D8" s="49" t="s">
        <v>439</v>
      </c>
      <c r="E8" s="391">
        <v>0</v>
      </c>
      <c r="F8" s="391">
        <v>0</v>
      </c>
      <c r="G8" s="391">
        <v>0</v>
      </c>
      <c r="H8" s="391">
        <v>0</v>
      </c>
    </row>
    <row r="9" spans="3:8" ht="15.75" x14ac:dyDescent="0.25">
      <c r="C9" s="48">
        <v>3</v>
      </c>
      <c r="D9" s="49" t="s">
        <v>440</v>
      </c>
      <c r="E9" s="391">
        <v>0</v>
      </c>
      <c r="F9" s="391">
        <v>0</v>
      </c>
      <c r="G9" s="391">
        <v>0</v>
      </c>
      <c r="H9" s="391">
        <v>0</v>
      </c>
    </row>
    <row r="10" spans="3:8" ht="15.75" x14ac:dyDescent="0.25">
      <c r="C10" s="48">
        <v>4</v>
      </c>
      <c r="D10" s="49" t="s">
        <v>441</v>
      </c>
      <c r="E10" s="391">
        <v>0</v>
      </c>
      <c r="F10" s="391">
        <v>0</v>
      </c>
      <c r="G10" s="391">
        <v>0</v>
      </c>
      <c r="H10" s="391">
        <v>0</v>
      </c>
    </row>
  </sheetData>
  <mergeCells count="6">
    <mergeCell ref="C2:G2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C2:L13"/>
  <sheetViews>
    <sheetView workbookViewId="0">
      <selection activeCell="E5" sqref="E5:F5"/>
    </sheetView>
  </sheetViews>
  <sheetFormatPr defaultRowHeight="15" x14ac:dyDescent="0.25"/>
  <cols>
    <col min="1" max="2" width="9.140625" style="24"/>
    <col min="3" max="3" width="18" style="24" customWidth="1"/>
    <col min="4" max="4" width="5" style="24" bestFit="1" customWidth="1"/>
    <col min="5" max="5" width="4.85546875" style="24" bestFit="1" customWidth="1"/>
    <col min="6" max="6" width="6.42578125" style="24" bestFit="1" customWidth="1"/>
    <col min="7" max="7" width="5" style="24" bestFit="1" customWidth="1"/>
    <col min="8" max="8" width="4.85546875" style="24" bestFit="1" customWidth="1"/>
    <col min="9" max="9" width="6.42578125" style="24" bestFit="1" customWidth="1"/>
    <col min="10" max="10" width="5" style="24" bestFit="1" customWidth="1"/>
    <col min="11" max="11" width="4.85546875" style="24" bestFit="1" customWidth="1"/>
    <col min="12" max="12" width="6.5703125" style="24" customWidth="1"/>
    <col min="13" max="16384" width="9.140625" style="24"/>
  </cols>
  <sheetData>
    <row r="2" spans="3:12" ht="15" customHeight="1" x14ac:dyDescent="0.25">
      <c r="C2" s="36" t="s">
        <v>699</v>
      </c>
      <c r="D2" s="54"/>
      <c r="E2" s="54"/>
      <c r="F2" s="54"/>
      <c r="G2" s="54"/>
      <c r="H2" s="54"/>
      <c r="I2" s="54"/>
    </row>
    <row r="4" spans="3:12" x14ac:dyDescent="0.25">
      <c r="C4" s="418" t="s">
        <v>533</v>
      </c>
      <c r="D4" s="418" t="s">
        <v>322</v>
      </c>
      <c r="E4" s="418" t="s">
        <v>484</v>
      </c>
      <c r="F4" s="418"/>
      <c r="G4" s="50"/>
      <c r="H4" s="418" t="s">
        <v>485</v>
      </c>
      <c r="I4" s="418"/>
      <c r="J4" s="418" t="s">
        <v>322</v>
      </c>
      <c r="K4" s="418" t="s">
        <v>448</v>
      </c>
      <c r="L4" s="418"/>
    </row>
    <row r="5" spans="3:12" ht="24" customHeight="1" x14ac:dyDescent="0.25">
      <c r="C5" s="418"/>
      <c r="D5" s="418"/>
      <c r="E5" s="418" t="s">
        <v>535</v>
      </c>
      <c r="F5" s="418"/>
      <c r="G5" s="50" t="s">
        <v>322</v>
      </c>
      <c r="H5" s="418" t="s">
        <v>535</v>
      </c>
      <c r="I5" s="418"/>
      <c r="J5" s="418"/>
      <c r="K5" s="418" t="s">
        <v>535</v>
      </c>
      <c r="L5" s="418"/>
    </row>
    <row r="6" spans="3:12" x14ac:dyDescent="0.25">
      <c r="C6" s="51" t="s">
        <v>534</v>
      </c>
      <c r="D6" s="396">
        <v>0</v>
      </c>
      <c r="E6" s="396">
        <v>0</v>
      </c>
      <c r="F6" s="395">
        <f>IFERROR(E6/$D$6,0)</f>
        <v>0</v>
      </c>
      <c r="G6" s="396">
        <v>0</v>
      </c>
      <c r="H6" s="396">
        <v>0</v>
      </c>
      <c r="I6" s="395">
        <f>IFERROR(H6/$G$6,0)</f>
        <v>0</v>
      </c>
      <c r="J6" s="396">
        <v>0</v>
      </c>
      <c r="K6" s="396">
        <v>0</v>
      </c>
      <c r="L6" s="395">
        <f>IFERROR(K6/$J$6,0)</f>
        <v>0</v>
      </c>
    </row>
    <row r="7" spans="3:12" ht="15" customHeight="1" x14ac:dyDescent="0.25">
      <c r="C7" s="51" t="s">
        <v>433</v>
      </c>
      <c r="D7" s="53"/>
      <c r="E7" s="396">
        <v>0</v>
      </c>
      <c r="F7" s="395">
        <f>IFERROR(E7/$D$6,0)</f>
        <v>0</v>
      </c>
      <c r="G7" s="53"/>
      <c r="H7" s="396">
        <v>0</v>
      </c>
      <c r="I7" s="395">
        <f>IFERROR(H7/$G$6,0)</f>
        <v>0</v>
      </c>
      <c r="J7" s="53"/>
      <c r="K7" s="396">
        <v>0</v>
      </c>
      <c r="L7" s="395">
        <f>IFERROR(K7/$J$6,0)</f>
        <v>0</v>
      </c>
    </row>
    <row r="8" spans="3:12" ht="15" customHeight="1" x14ac:dyDescent="0.25">
      <c r="C8" s="51" t="s">
        <v>432</v>
      </c>
      <c r="D8" s="53"/>
      <c r="E8" s="396">
        <v>0</v>
      </c>
      <c r="F8" s="395">
        <f>IFERROR(E8/$D$6,0)</f>
        <v>0</v>
      </c>
      <c r="G8" s="53"/>
      <c r="H8" s="396">
        <v>0</v>
      </c>
      <c r="I8" s="395">
        <f>IFERROR(H8/$G$6,0)</f>
        <v>0</v>
      </c>
      <c r="J8" s="53"/>
      <c r="K8" s="396">
        <v>0</v>
      </c>
      <c r="L8" s="395">
        <f>IFERROR(K8/$J$6,0)</f>
        <v>0</v>
      </c>
    </row>
    <row r="9" spans="3:12" ht="15" customHeight="1" x14ac:dyDescent="0.25">
      <c r="C9" s="55"/>
      <c r="D9" s="56"/>
      <c r="E9" s="57"/>
      <c r="F9" s="58"/>
      <c r="G9" s="58"/>
      <c r="H9" s="58"/>
      <c r="I9" s="58"/>
      <c r="J9" s="59"/>
      <c r="K9" s="59"/>
    </row>
    <row r="13" spans="3:12" ht="25.5" customHeight="1" x14ac:dyDescent="0.25"/>
  </sheetData>
  <mergeCells count="9">
    <mergeCell ref="K4:L4"/>
    <mergeCell ref="E5:F5"/>
    <mergeCell ref="H5:I5"/>
    <mergeCell ref="K5:L5"/>
    <mergeCell ref="C4:C5"/>
    <mergeCell ref="D4:D5"/>
    <mergeCell ref="H4:I4"/>
    <mergeCell ref="E4:F4"/>
    <mergeCell ref="J4:J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D52C-F6F6-42CA-9FAC-0E68767B96DF}">
  <sheetPr>
    <tabColor rgb="FFFFC000"/>
  </sheetPr>
  <dimension ref="C2:M8"/>
  <sheetViews>
    <sheetView workbookViewId="0">
      <selection activeCell="G13" sqref="G13"/>
    </sheetView>
  </sheetViews>
  <sheetFormatPr defaultRowHeight="15" x14ac:dyDescent="0.25"/>
  <cols>
    <col min="1" max="2" width="9.140625" style="24"/>
    <col min="3" max="3" width="13" style="24" customWidth="1"/>
    <col min="4" max="4" width="4.7109375" style="31" bestFit="1" customWidth="1"/>
    <col min="5" max="5" width="7.5703125" style="24" bestFit="1" customWidth="1"/>
    <col min="6" max="6" width="9.140625" style="24"/>
    <col min="7" max="7" width="6.28515625" style="24" bestFit="1" customWidth="1"/>
    <col min="8" max="8" width="7.5703125" style="24" bestFit="1" customWidth="1"/>
    <col min="9" max="9" width="9.140625" style="24"/>
    <col min="10" max="10" width="6.28515625" style="24" bestFit="1" customWidth="1"/>
    <col min="11" max="11" width="7.5703125" style="24" bestFit="1" customWidth="1"/>
    <col min="12" max="12" width="9.140625" style="24"/>
    <col min="13" max="13" width="6.28515625" style="24" bestFit="1" customWidth="1"/>
    <col min="14" max="16384" width="9.140625" style="24"/>
  </cols>
  <sheetData>
    <row r="2" spans="3:13" x14ac:dyDescent="0.25">
      <c r="C2" s="11" t="s">
        <v>700</v>
      </c>
    </row>
    <row r="4" spans="3:13" ht="15" customHeight="1" x14ac:dyDescent="0.25">
      <c r="C4" s="421" t="s">
        <v>537</v>
      </c>
      <c r="D4" s="421" t="s">
        <v>430</v>
      </c>
      <c r="E4" s="424" t="s">
        <v>484</v>
      </c>
      <c r="F4" s="425"/>
      <c r="G4" s="426"/>
      <c r="H4" s="424" t="s">
        <v>485</v>
      </c>
      <c r="I4" s="425"/>
      <c r="J4" s="426"/>
      <c r="K4" s="424" t="s">
        <v>448</v>
      </c>
      <c r="L4" s="425"/>
      <c r="M4" s="426"/>
    </row>
    <row r="5" spans="3:13" ht="30" x14ac:dyDescent="0.25">
      <c r="C5" s="423"/>
      <c r="D5" s="423"/>
      <c r="E5" s="7" t="s">
        <v>322</v>
      </c>
      <c r="F5" s="353" t="s">
        <v>538</v>
      </c>
      <c r="G5" s="353" t="s">
        <v>488</v>
      </c>
      <c r="H5" s="7" t="s">
        <v>322</v>
      </c>
      <c r="I5" s="353" t="s">
        <v>538</v>
      </c>
      <c r="J5" s="353" t="s">
        <v>488</v>
      </c>
      <c r="K5" s="7" t="s">
        <v>322</v>
      </c>
      <c r="L5" s="353" t="s">
        <v>538</v>
      </c>
      <c r="M5" s="353" t="s">
        <v>488</v>
      </c>
    </row>
    <row r="6" spans="3:13" x14ac:dyDescent="0.25">
      <c r="C6" s="5" t="s">
        <v>489</v>
      </c>
      <c r="D6" s="6" t="s">
        <v>539</v>
      </c>
      <c r="E6" s="419">
        <f>SUM(F6:F8)</f>
        <v>0</v>
      </c>
      <c r="F6" s="360">
        <v>0</v>
      </c>
      <c r="G6" s="397">
        <f>IFERROR(F6/$E$6,0)</f>
        <v>0</v>
      </c>
      <c r="H6" s="419">
        <f>SUM(I6:I8)</f>
        <v>0</v>
      </c>
      <c r="I6" s="360">
        <v>0</v>
      </c>
      <c r="J6" s="397">
        <f>IFERROR(I6/$H$6,0)</f>
        <v>0</v>
      </c>
      <c r="K6" s="419">
        <f>SUM(L6:L8)</f>
        <v>0</v>
      </c>
      <c r="L6" s="360">
        <v>0</v>
      </c>
      <c r="M6" s="397">
        <f>IFERROR(L6/$K$6,0)</f>
        <v>0</v>
      </c>
    </row>
    <row r="7" spans="3:13" x14ac:dyDescent="0.25">
      <c r="C7" s="5" t="s">
        <v>491</v>
      </c>
      <c r="D7" s="6" t="s">
        <v>539</v>
      </c>
      <c r="E7" s="419"/>
      <c r="F7" s="360">
        <v>0</v>
      </c>
      <c r="G7" s="397">
        <f>IFERROR(F7/$E$6,0)</f>
        <v>0</v>
      </c>
      <c r="H7" s="419"/>
      <c r="I7" s="360">
        <v>0</v>
      </c>
      <c r="J7" s="397">
        <f>IFERROR(I7/$H$6,0)</f>
        <v>0</v>
      </c>
      <c r="K7" s="419"/>
      <c r="L7" s="360">
        <v>0</v>
      </c>
      <c r="M7" s="397">
        <f>IFERROR(L7/$K$6,0)</f>
        <v>0</v>
      </c>
    </row>
    <row r="8" spans="3:13" x14ac:dyDescent="0.25">
      <c r="C8" s="5" t="s">
        <v>540</v>
      </c>
      <c r="D8" s="6" t="s">
        <v>539</v>
      </c>
      <c r="E8" s="419"/>
      <c r="F8" s="360">
        <v>0</v>
      </c>
      <c r="G8" s="397">
        <f>IFERROR(F8/$E$6,0)</f>
        <v>0</v>
      </c>
      <c r="H8" s="419"/>
      <c r="I8" s="360">
        <v>0</v>
      </c>
      <c r="J8" s="397">
        <f>IFERROR(I8/$H$6,0)</f>
        <v>0</v>
      </c>
      <c r="K8" s="419"/>
      <c r="L8" s="360">
        <v>0</v>
      </c>
      <c r="M8" s="397">
        <f>IFERROR(L8/$K$6,0)</f>
        <v>0</v>
      </c>
    </row>
  </sheetData>
  <mergeCells count="8">
    <mergeCell ref="E6:E8"/>
    <mergeCell ref="H6:H8"/>
    <mergeCell ref="K6:K8"/>
    <mergeCell ref="C4:C5"/>
    <mergeCell ref="D4:D5"/>
    <mergeCell ref="E4:G4"/>
    <mergeCell ref="H4:J4"/>
    <mergeCell ref="K4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51FAF-77FF-49AD-AF84-7931C2234345}">
  <sheetPr>
    <tabColor rgb="FFFFC000"/>
  </sheetPr>
  <dimension ref="B3:K9"/>
  <sheetViews>
    <sheetView workbookViewId="0">
      <selection activeCell="D6" sqref="D6:E6"/>
    </sheetView>
  </sheetViews>
  <sheetFormatPr defaultRowHeight="15" x14ac:dyDescent="0.25"/>
  <cols>
    <col min="2" max="2" width="17.140625" customWidth="1"/>
    <col min="3" max="3" width="5" bestFit="1" customWidth="1"/>
    <col min="4" max="4" width="6.140625" customWidth="1"/>
    <col min="5" max="5" width="5.5703125" bestFit="1" customWidth="1"/>
    <col min="6" max="6" width="5" bestFit="1" customWidth="1"/>
    <col min="7" max="7" width="4.85546875" bestFit="1" customWidth="1"/>
    <col min="9" max="9" width="5" bestFit="1" customWidth="1"/>
    <col min="10" max="10" width="4.85546875" bestFit="1" customWidth="1"/>
    <col min="11" max="11" width="8.140625" customWidth="1"/>
  </cols>
  <sheetData>
    <row r="3" spans="2:11" x14ac:dyDescent="0.25">
      <c r="B3" s="36" t="s">
        <v>701</v>
      </c>
      <c r="C3" s="54"/>
      <c r="D3" s="54"/>
      <c r="E3" s="54"/>
      <c r="F3" s="54"/>
      <c r="G3" s="54"/>
      <c r="H3" s="54"/>
      <c r="I3" s="24"/>
      <c r="J3" s="24"/>
      <c r="K3" s="24"/>
    </row>
    <row r="4" spans="2:1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2:11" x14ac:dyDescent="0.25">
      <c r="B5" s="418" t="s">
        <v>533</v>
      </c>
      <c r="C5" s="418" t="s">
        <v>322</v>
      </c>
      <c r="D5" s="418" t="s">
        <v>484</v>
      </c>
      <c r="E5" s="418"/>
      <c r="F5" s="50"/>
      <c r="G5" s="418" t="s">
        <v>485</v>
      </c>
      <c r="H5" s="418"/>
      <c r="I5" s="418" t="s">
        <v>322</v>
      </c>
      <c r="J5" s="418" t="s">
        <v>448</v>
      </c>
      <c r="K5" s="418"/>
    </row>
    <row r="6" spans="2:11" ht="27.75" customHeight="1" x14ac:dyDescent="0.25">
      <c r="B6" s="418"/>
      <c r="C6" s="418"/>
      <c r="D6" s="418" t="s">
        <v>536</v>
      </c>
      <c r="E6" s="418"/>
      <c r="F6" s="50" t="s">
        <v>322</v>
      </c>
      <c r="G6" s="418" t="s">
        <v>536</v>
      </c>
      <c r="H6" s="418"/>
      <c r="I6" s="418"/>
      <c r="J6" s="418" t="s">
        <v>536</v>
      </c>
      <c r="K6" s="418"/>
    </row>
    <row r="7" spans="2:11" x14ac:dyDescent="0.25">
      <c r="B7" s="51" t="s">
        <v>534</v>
      </c>
      <c r="C7" s="396">
        <v>0</v>
      </c>
      <c r="D7" s="396">
        <v>0</v>
      </c>
      <c r="E7" s="398">
        <f>IFERROR(D7/'Tabel 12'!$D$6,0)</f>
        <v>0</v>
      </c>
      <c r="F7" s="396">
        <v>0</v>
      </c>
      <c r="G7" s="396">
        <v>0</v>
      </c>
      <c r="H7" s="398">
        <f>IFERROR(G7/'Tabel 12'!$G$6,0)</f>
        <v>0</v>
      </c>
      <c r="I7" s="396">
        <v>0</v>
      </c>
      <c r="J7" s="396">
        <v>0</v>
      </c>
      <c r="K7" s="398">
        <f>IFERROR(J7/'Tabel 12'!$J$6,0)</f>
        <v>0</v>
      </c>
    </row>
    <row r="8" spans="2:11" x14ac:dyDescent="0.25">
      <c r="B8" s="51" t="s">
        <v>433</v>
      </c>
      <c r="C8" s="396">
        <v>0</v>
      </c>
      <c r="D8" s="396">
        <v>0</v>
      </c>
      <c r="E8" s="398">
        <f>IFERROR(D8/'Tabel 12'!$D$6,0)</f>
        <v>0</v>
      </c>
      <c r="F8" s="396">
        <v>0</v>
      </c>
      <c r="G8" s="396">
        <v>0</v>
      </c>
      <c r="H8" s="398">
        <f>IFERROR(G8/'Tabel 12'!$G$6,0)</f>
        <v>0</v>
      </c>
      <c r="I8" s="396">
        <v>0</v>
      </c>
      <c r="J8" s="396">
        <v>0</v>
      </c>
      <c r="K8" s="398">
        <f>IFERROR(J8/'Tabel 12'!$J$6,0)</f>
        <v>0</v>
      </c>
    </row>
    <row r="9" spans="2:11" x14ac:dyDescent="0.25">
      <c r="B9" s="51" t="s">
        <v>432</v>
      </c>
      <c r="C9" s="396">
        <v>0</v>
      </c>
      <c r="D9" s="396">
        <v>0</v>
      </c>
      <c r="E9" s="398">
        <f>IFERROR(D9/'Tabel 12'!$D$6,0)</f>
        <v>0</v>
      </c>
      <c r="F9" s="396">
        <v>0</v>
      </c>
      <c r="G9" s="396">
        <v>0</v>
      </c>
      <c r="H9" s="398">
        <f>IFERROR(G9/'Tabel 12'!$G$6,0)</f>
        <v>0</v>
      </c>
      <c r="I9" s="396">
        <v>0</v>
      </c>
      <c r="J9" s="396">
        <v>0</v>
      </c>
      <c r="K9" s="398">
        <f>IFERROR(J9/'Tabel 12'!$J$6,0)</f>
        <v>0</v>
      </c>
    </row>
  </sheetData>
  <mergeCells count="9">
    <mergeCell ref="J5:K5"/>
    <mergeCell ref="D6:E6"/>
    <mergeCell ref="G6:H6"/>
    <mergeCell ref="J6:K6"/>
    <mergeCell ref="B5:B6"/>
    <mergeCell ref="C5:C6"/>
    <mergeCell ref="D5:E5"/>
    <mergeCell ref="G5:H5"/>
    <mergeCell ref="I5:I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DEA8-2C8E-4BBC-A54F-7D56C47173D4}">
  <sheetPr>
    <tabColor rgb="FFFFC000"/>
  </sheetPr>
  <dimension ref="C2:M8"/>
  <sheetViews>
    <sheetView workbookViewId="0">
      <selection activeCell="E5" sqref="E5:G5"/>
    </sheetView>
  </sheetViews>
  <sheetFormatPr defaultRowHeight="15" x14ac:dyDescent="0.25"/>
  <cols>
    <col min="1" max="2" width="9.140625" style="24"/>
    <col min="3" max="3" width="13" style="24" customWidth="1"/>
    <col min="4" max="4" width="4.7109375" style="31" bestFit="1" customWidth="1"/>
    <col min="5" max="5" width="7.5703125" style="24" bestFit="1" customWidth="1"/>
    <col min="6" max="6" width="9.140625" style="24"/>
    <col min="7" max="7" width="6.28515625" style="24" bestFit="1" customWidth="1"/>
    <col min="8" max="8" width="7.5703125" style="24" bestFit="1" customWidth="1"/>
    <col min="9" max="9" width="9.140625" style="24"/>
    <col min="10" max="10" width="6.28515625" style="24" bestFit="1" customWidth="1"/>
    <col min="11" max="11" width="7.5703125" style="24" bestFit="1" customWidth="1"/>
    <col min="12" max="12" width="9.140625" style="24"/>
    <col min="13" max="13" width="6.28515625" style="24" bestFit="1" customWidth="1"/>
    <col min="14" max="16384" width="9.140625" style="24"/>
  </cols>
  <sheetData>
    <row r="2" spans="3:13" x14ac:dyDescent="0.25">
      <c r="C2" s="11" t="s">
        <v>702</v>
      </c>
    </row>
    <row r="4" spans="3:13" x14ac:dyDescent="0.25">
      <c r="C4" s="407" t="s">
        <v>537</v>
      </c>
      <c r="D4" s="407" t="s">
        <v>430</v>
      </c>
      <c r="E4" s="407" t="s">
        <v>484</v>
      </c>
      <c r="F4" s="407"/>
      <c r="G4" s="407"/>
      <c r="H4" s="407" t="s">
        <v>485</v>
      </c>
      <c r="I4" s="407"/>
      <c r="J4" s="407"/>
      <c r="K4" s="407" t="s">
        <v>448</v>
      </c>
      <c r="L4" s="407"/>
      <c r="M4" s="407"/>
    </row>
    <row r="5" spans="3:13" ht="30" x14ac:dyDescent="0.25">
      <c r="C5" s="407"/>
      <c r="D5" s="407"/>
      <c r="E5" s="64" t="s">
        <v>322</v>
      </c>
      <c r="F5" s="65" t="s">
        <v>538</v>
      </c>
      <c r="G5" s="4" t="s">
        <v>488</v>
      </c>
      <c r="H5" s="64" t="s">
        <v>322</v>
      </c>
      <c r="I5" s="65" t="s">
        <v>538</v>
      </c>
      <c r="J5" s="4" t="s">
        <v>488</v>
      </c>
      <c r="K5" s="64" t="s">
        <v>322</v>
      </c>
      <c r="L5" s="65" t="s">
        <v>538</v>
      </c>
      <c r="M5" s="4" t="s">
        <v>488</v>
      </c>
    </row>
    <row r="6" spans="3:13" x14ac:dyDescent="0.25">
      <c r="C6" s="5" t="s">
        <v>489</v>
      </c>
      <c r="D6" s="63" t="s">
        <v>539</v>
      </c>
      <c r="E6" s="420">
        <f>SUM(F6:F8)</f>
        <v>0</v>
      </c>
      <c r="F6" s="402">
        <v>0</v>
      </c>
      <c r="G6" s="399">
        <f>IFERROR(F6/$E$6,0)</f>
        <v>0</v>
      </c>
      <c r="H6" s="420">
        <f>SUM(I6:I8)</f>
        <v>0</v>
      </c>
      <c r="I6" s="402">
        <v>0</v>
      </c>
      <c r="J6" s="400">
        <f>IFERROR(I6/$H$6,0)</f>
        <v>0</v>
      </c>
      <c r="K6" s="420">
        <f>SUM(L6:L8)</f>
        <v>0</v>
      </c>
      <c r="L6" s="402">
        <v>0</v>
      </c>
      <c r="M6" s="401">
        <f>IFERROR(L6/$K$6,0)</f>
        <v>0</v>
      </c>
    </row>
    <row r="7" spans="3:13" x14ac:dyDescent="0.25">
      <c r="C7" s="5" t="s">
        <v>491</v>
      </c>
      <c r="D7" s="63" t="s">
        <v>539</v>
      </c>
      <c r="E7" s="420"/>
      <c r="F7" s="402">
        <v>0</v>
      </c>
      <c r="G7" s="399">
        <f>IFERROR(F7/$E$6,0)</f>
        <v>0</v>
      </c>
      <c r="H7" s="420"/>
      <c r="I7" s="402">
        <v>0</v>
      </c>
      <c r="J7" s="400">
        <f>IFERROR(I7/$H$6,0)</f>
        <v>0</v>
      </c>
      <c r="K7" s="420"/>
      <c r="L7" s="402">
        <v>0</v>
      </c>
      <c r="M7" s="401">
        <f>IFERROR(L7/$K$6,0)</f>
        <v>0</v>
      </c>
    </row>
    <row r="8" spans="3:13" x14ac:dyDescent="0.25">
      <c r="C8" s="5" t="s">
        <v>540</v>
      </c>
      <c r="D8" s="63" t="s">
        <v>539</v>
      </c>
      <c r="E8" s="420"/>
      <c r="F8" s="402">
        <v>0</v>
      </c>
      <c r="G8" s="399">
        <f>IFERROR(F8/$E$6,0)</f>
        <v>0</v>
      </c>
      <c r="H8" s="420"/>
      <c r="I8" s="402">
        <v>0</v>
      </c>
      <c r="J8" s="400">
        <f>IFERROR(I8/$H$6,0)</f>
        <v>0</v>
      </c>
      <c r="K8" s="420"/>
      <c r="L8" s="402">
        <v>0</v>
      </c>
      <c r="M8" s="401">
        <f>IFERROR(L8/$K$6,0)</f>
        <v>0</v>
      </c>
    </row>
  </sheetData>
  <mergeCells count="8">
    <mergeCell ref="E6:E8"/>
    <mergeCell ref="H6:H8"/>
    <mergeCell ref="K6:K8"/>
    <mergeCell ref="C4:C5"/>
    <mergeCell ref="D4:D5"/>
    <mergeCell ref="E4:G4"/>
    <mergeCell ref="H4:J4"/>
    <mergeCell ref="K4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7B29-B34A-46D5-A9F7-2217638B5481}">
  <sheetPr>
    <tabColor rgb="FFFFC000"/>
  </sheetPr>
  <dimension ref="C2:G9"/>
  <sheetViews>
    <sheetView workbookViewId="0">
      <selection activeCell="D5" sqref="D5:D6"/>
    </sheetView>
  </sheetViews>
  <sheetFormatPr defaultRowHeight="15" x14ac:dyDescent="0.25"/>
  <cols>
    <col min="1" max="2" width="9.140625" style="24"/>
    <col min="3" max="3" width="27.5703125" style="24" customWidth="1"/>
    <col min="4" max="4" width="15.28515625" style="24" customWidth="1"/>
    <col min="5" max="16384" width="9.140625" style="24"/>
  </cols>
  <sheetData>
    <row r="2" spans="3:7" x14ac:dyDescent="0.25">
      <c r="C2" s="11" t="s">
        <v>703</v>
      </c>
    </row>
    <row r="3" spans="3:7" x14ac:dyDescent="0.25">
      <c r="C3" s="11"/>
    </row>
    <row r="4" spans="3:7" x14ac:dyDescent="0.25">
      <c r="C4" s="421" t="s">
        <v>537</v>
      </c>
      <c r="D4" s="424" t="s">
        <v>448</v>
      </c>
      <c r="E4" s="425"/>
      <c r="F4" s="425"/>
      <c r="G4" s="426"/>
    </row>
    <row r="5" spans="3:7" ht="32.25" customHeight="1" x14ac:dyDescent="0.25">
      <c r="C5" s="422"/>
      <c r="D5" s="421" t="s">
        <v>541</v>
      </c>
      <c r="E5" s="424" t="s">
        <v>542</v>
      </c>
      <c r="F5" s="425"/>
      <c r="G5" s="426"/>
    </row>
    <row r="6" spans="3:7" ht="34.5" customHeight="1" x14ac:dyDescent="0.25">
      <c r="C6" s="423"/>
      <c r="D6" s="423"/>
      <c r="E6" s="3" t="s">
        <v>543</v>
      </c>
      <c r="F6" s="3" t="s">
        <v>544</v>
      </c>
      <c r="G6" s="3" t="s">
        <v>488</v>
      </c>
    </row>
    <row r="7" spans="3:7" ht="15.75" x14ac:dyDescent="0.25">
      <c r="C7" s="5" t="s">
        <v>545</v>
      </c>
      <c r="D7" s="406">
        <v>0</v>
      </c>
      <c r="E7" s="406">
        <v>0</v>
      </c>
      <c r="F7" s="406">
        <v>0</v>
      </c>
      <c r="G7" s="405">
        <f>IFERROR(E7/$D$7,0)</f>
        <v>0</v>
      </c>
    </row>
    <row r="8" spans="3:7" ht="15.75" x14ac:dyDescent="0.25">
      <c r="C8" s="5" t="s">
        <v>546</v>
      </c>
      <c r="D8" s="406">
        <v>0</v>
      </c>
      <c r="E8" s="406">
        <v>0</v>
      </c>
      <c r="F8" s="406">
        <v>0</v>
      </c>
      <c r="G8" s="405">
        <f>IFERROR(F8/$D$8,0)</f>
        <v>0</v>
      </c>
    </row>
    <row r="9" spans="3:7" ht="15.75" x14ac:dyDescent="0.25">
      <c r="C9" s="38" t="s">
        <v>547</v>
      </c>
      <c r="D9" s="403">
        <f>SUM(D7:D8)</f>
        <v>0</v>
      </c>
      <c r="E9" s="403">
        <f>SUM(E7:E8)</f>
        <v>0</v>
      </c>
      <c r="F9" s="403">
        <f>SUM(F7:F8)</f>
        <v>0</v>
      </c>
      <c r="G9" s="404">
        <f>AVERAGE(G7:G8)</f>
        <v>0</v>
      </c>
    </row>
  </sheetData>
  <mergeCells count="4">
    <mergeCell ref="C4:C6"/>
    <mergeCell ref="D4:G4"/>
    <mergeCell ref="D5:D6"/>
    <mergeCell ref="E5:G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67C2-6C56-4997-8253-C42755648885}">
  <sheetPr>
    <tabColor rgb="FFFFC000"/>
  </sheetPr>
  <dimension ref="C2:E13"/>
  <sheetViews>
    <sheetView workbookViewId="0">
      <selection activeCell="C3" sqref="C3"/>
    </sheetView>
  </sheetViews>
  <sheetFormatPr defaultRowHeight="15" x14ac:dyDescent="0.25"/>
  <cols>
    <col min="3" max="3" width="4.140625" bestFit="1" customWidth="1"/>
    <col min="4" max="4" width="17.140625" customWidth="1"/>
    <col min="5" max="5" width="20" customWidth="1"/>
  </cols>
  <sheetData>
    <row r="2" spans="3:5" x14ac:dyDescent="0.25">
      <c r="C2" s="11" t="s">
        <v>708</v>
      </c>
    </row>
    <row r="3" spans="3:5" s="1" customFormat="1" x14ac:dyDescent="0.25">
      <c r="C3" s="2"/>
    </row>
    <row r="4" spans="3:5" ht="15.75" x14ac:dyDescent="0.25">
      <c r="C4" s="68" t="s">
        <v>483</v>
      </c>
      <c r="D4" s="68" t="s">
        <v>537</v>
      </c>
      <c r="E4" s="68" t="s">
        <v>548</v>
      </c>
    </row>
    <row r="5" spans="3:5" ht="15.75" x14ac:dyDescent="0.25">
      <c r="C5" s="48"/>
      <c r="D5" s="67"/>
      <c r="E5" s="67"/>
    </row>
    <row r="6" spans="3:5" ht="15.75" x14ac:dyDescent="0.25">
      <c r="C6" s="427"/>
      <c r="D6" s="428"/>
      <c r="E6" s="67"/>
    </row>
    <row r="7" spans="3:5" ht="15.75" x14ac:dyDescent="0.25">
      <c r="C7" s="427"/>
      <c r="D7" s="428"/>
      <c r="E7" s="67"/>
    </row>
    <row r="8" spans="3:5" ht="15.75" x14ac:dyDescent="0.25">
      <c r="C8" s="427"/>
      <c r="D8" s="428"/>
      <c r="E8" s="67"/>
    </row>
    <row r="9" spans="3:5" ht="15.75" x14ac:dyDescent="0.25">
      <c r="C9" s="427"/>
      <c r="D9" s="428"/>
      <c r="E9" s="67"/>
    </row>
    <row r="10" spans="3:5" ht="15.75" x14ac:dyDescent="0.25">
      <c r="C10" s="427"/>
      <c r="D10" s="67"/>
      <c r="E10" s="67"/>
    </row>
    <row r="11" spans="3:5" ht="15.75" x14ac:dyDescent="0.25">
      <c r="C11" s="427"/>
      <c r="D11" s="67"/>
      <c r="E11" s="67"/>
    </row>
    <row r="12" spans="3:5" ht="15.75" x14ac:dyDescent="0.25">
      <c r="C12" s="427"/>
      <c r="D12" s="67"/>
      <c r="E12" s="67"/>
    </row>
    <row r="13" spans="3:5" ht="15.75" x14ac:dyDescent="0.25">
      <c r="C13" s="427"/>
      <c r="D13" s="67"/>
      <c r="E13" s="67"/>
    </row>
  </sheetData>
  <mergeCells count="4">
    <mergeCell ref="C6:C9"/>
    <mergeCell ref="D6:D9"/>
    <mergeCell ref="C10:C11"/>
    <mergeCell ref="C12:C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1584-4D0B-4E3C-AB57-2AD7BB7436CA}">
  <sheetPr>
    <tabColor rgb="FFFFC000"/>
  </sheetPr>
  <dimension ref="C2:K15"/>
  <sheetViews>
    <sheetView workbookViewId="0">
      <selection activeCell="C2" sqref="C2"/>
    </sheetView>
  </sheetViews>
  <sheetFormatPr defaultRowHeight="15" x14ac:dyDescent="0.25"/>
  <cols>
    <col min="1" max="2" width="9.140625" style="24"/>
    <col min="3" max="3" width="5.5703125" style="24" customWidth="1"/>
    <col min="4" max="4" width="11.85546875" style="24" customWidth="1"/>
    <col min="5" max="5" width="6.140625" style="31" bestFit="1" customWidth="1"/>
    <col min="6" max="6" width="9.140625" style="24"/>
    <col min="7" max="7" width="10.140625" style="24" customWidth="1"/>
    <col min="8" max="8" width="6.7109375" style="24" bestFit="1" customWidth="1"/>
    <col min="9" max="9" width="7.85546875" style="24" customWidth="1"/>
    <col min="10" max="10" width="8.42578125" style="24" customWidth="1"/>
    <col min="11" max="11" width="9.85546875" style="24" customWidth="1"/>
    <col min="12" max="16384" width="9.140625" style="24"/>
  </cols>
  <sheetData>
    <row r="2" spans="3:11" x14ac:dyDescent="0.25">
      <c r="C2" s="11" t="s">
        <v>704</v>
      </c>
    </row>
    <row r="3" spans="3:11" x14ac:dyDescent="0.25">
      <c r="C3" s="11"/>
    </row>
    <row r="4" spans="3:11" ht="60.75" customHeight="1" x14ac:dyDescent="0.25">
      <c r="C4" s="50" t="s">
        <v>483</v>
      </c>
      <c r="D4" s="50" t="s">
        <v>549</v>
      </c>
      <c r="E4" s="50" t="s">
        <v>550</v>
      </c>
      <c r="F4" s="50" t="s">
        <v>554</v>
      </c>
      <c r="G4" s="50" t="s">
        <v>551</v>
      </c>
      <c r="H4" s="50" t="s">
        <v>555</v>
      </c>
      <c r="I4" s="50" t="s">
        <v>556</v>
      </c>
      <c r="J4" s="50" t="s">
        <v>552</v>
      </c>
      <c r="K4" s="50" t="s">
        <v>553</v>
      </c>
    </row>
    <row r="5" spans="3:11" x14ac:dyDescent="0.25">
      <c r="C5" s="52">
        <v>1</v>
      </c>
      <c r="D5" s="52"/>
      <c r="E5" s="52"/>
      <c r="F5" s="52"/>
      <c r="G5" s="52"/>
      <c r="H5" s="52"/>
      <c r="I5" s="52"/>
      <c r="J5" s="52"/>
      <c r="K5" s="51"/>
    </row>
    <row r="6" spans="3:11" x14ac:dyDescent="0.25">
      <c r="C6" s="429">
        <v>2</v>
      </c>
      <c r="D6" s="429"/>
      <c r="E6" s="429"/>
      <c r="F6" s="429"/>
      <c r="G6" s="51"/>
      <c r="H6" s="429"/>
      <c r="I6" s="429"/>
      <c r="J6" s="429"/>
      <c r="K6" s="430"/>
    </row>
    <row r="7" spans="3:11" x14ac:dyDescent="0.25">
      <c r="C7" s="429"/>
      <c r="D7" s="429"/>
      <c r="E7" s="429"/>
      <c r="F7" s="429"/>
      <c r="G7" s="51"/>
      <c r="H7" s="429"/>
      <c r="I7" s="429"/>
      <c r="J7" s="429"/>
      <c r="K7" s="430"/>
    </row>
    <row r="8" spans="3:11" x14ac:dyDescent="0.25">
      <c r="C8" s="429">
        <v>3</v>
      </c>
      <c r="D8" s="429"/>
      <c r="E8" s="429"/>
      <c r="F8" s="429"/>
      <c r="G8" s="51"/>
      <c r="H8" s="429"/>
      <c r="I8" s="429"/>
      <c r="J8" s="429"/>
      <c r="K8" s="430"/>
    </row>
    <row r="9" spans="3:11" x14ac:dyDescent="0.25">
      <c r="C9" s="429"/>
      <c r="D9" s="429"/>
      <c r="E9" s="429"/>
      <c r="F9" s="429"/>
      <c r="G9" s="51"/>
      <c r="H9" s="429"/>
      <c r="I9" s="429"/>
      <c r="J9" s="429"/>
      <c r="K9" s="430"/>
    </row>
    <row r="10" spans="3:11" x14ac:dyDescent="0.25">
      <c r="C10" s="52">
        <v>4</v>
      </c>
      <c r="D10" s="52"/>
      <c r="E10" s="52"/>
      <c r="F10" s="52"/>
      <c r="G10" s="51"/>
      <c r="H10" s="52"/>
      <c r="I10" s="52"/>
      <c r="J10" s="52"/>
      <c r="K10" s="51"/>
    </row>
    <row r="11" spans="3:11" x14ac:dyDescent="0.25">
      <c r="C11" s="429">
        <v>5</v>
      </c>
      <c r="D11" s="429"/>
      <c r="E11" s="429"/>
      <c r="F11" s="429"/>
      <c r="G11" s="51"/>
      <c r="H11" s="429"/>
      <c r="I11" s="429"/>
      <c r="J11" s="429"/>
      <c r="K11" s="430"/>
    </row>
    <row r="12" spans="3:11" x14ac:dyDescent="0.25">
      <c r="C12" s="429"/>
      <c r="D12" s="429"/>
      <c r="E12" s="429"/>
      <c r="F12" s="429"/>
      <c r="G12" s="51"/>
      <c r="H12" s="429"/>
      <c r="I12" s="429"/>
      <c r="J12" s="429"/>
      <c r="K12" s="430"/>
    </row>
    <row r="13" spans="3:11" x14ac:dyDescent="0.25">
      <c r="C13" s="429">
        <v>6</v>
      </c>
      <c r="D13" s="429"/>
      <c r="E13" s="429"/>
      <c r="F13" s="429"/>
      <c r="G13" s="51"/>
      <c r="H13" s="429"/>
      <c r="I13" s="429"/>
      <c r="J13" s="429"/>
      <c r="K13" s="430"/>
    </row>
    <row r="14" spans="3:11" x14ac:dyDescent="0.25">
      <c r="C14" s="429"/>
      <c r="D14" s="429"/>
      <c r="E14" s="429"/>
      <c r="F14" s="429"/>
      <c r="G14" s="51"/>
      <c r="H14" s="429"/>
      <c r="I14" s="429"/>
      <c r="J14" s="429"/>
      <c r="K14" s="430"/>
    </row>
    <row r="15" spans="3:11" x14ac:dyDescent="0.25">
      <c r="C15" s="52">
        <v>7</v>
      </c>
      <c r="D15" s="52"/>
      <c r="E15" s="52"/>
      <c r="F15" s="52"/>
      <c r="G15" s="52"/>
      <c r="H15" s="52"/>
      <c r="I15" s="52"/>
      <c r="J15" s="52"/>
      <c r="K15" s="51"/>
    </row>
  </sheetData>
  <mergeCells count="32">
    <mergeCell ref="J6:J7"/>
    <mergeCell ref="K6:K7"/>
    <mergeCell ref="C8:C9"/>
    <mergeCell ref="D8:D9"/>
    <mergeCell ref="E8:E9"/>
    <mergeCell ref="F8:F9"/>
    <mergeCell ref="H8:H9"/>
    <mergeCell ref="I8:I9"/>
    <mergeCell ref="J8:J9"/>
    <mergeCell ref="K8:K9"/>
    <mergeCell ref="C6:C7"/>
    <mergeCell ref="D6:D7"/>
    <mergeCell ref="E6:E7"/>
    <mergeCell ref="F6:F7"/>
    <mergeCell ref="H6:H7"/>
    <mergeCell ref="I6:I7"/>
    <mergeCell ref="J11:J12"/>
    <mergeCell ref="K11:K12"/>
    <mergeCell ref="C13:C14"/>
    <mergeCell ref="D13:D14"/>
    <mergeCell ref="E13:E14"/>
    <mergeCell ref="F13:F14"/>
    <mergeCell ref="H13:H14"/>
    <mergeCell ref="I13:I14"/>
    <mergeCell ref="J13:J14"/>
    <mergeCell ref="K13:K14"/>
    <mergeCell ref="C11:C12"/>
    <mergeCell ref="D11:D12"/>
    <mergeCell ref="E11:E12"/>
    <mergeCell ref="F11:F12"/>
    <mergeCell ref="H11:H12"/>
    <mergeCell ref="I11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B3:B8"/>
  <sheetViews>
    <sheetView zoomScale="115" zoomScaleNormal="115" workbookViewId="0">
      <selection activeCell="B3" sqref="B3"/>
    </sheetView>
  </sheetViews>
  <sheetFormatPr defaultRowHeight="15" x14ac:dyDescent="0.25"/>
  <cols>
    <col min="1" max="16384" width="9.140625" style="24"/>
  </cols>
  <sheetData>
    <row r="3" spans="2:2" x14ac:dyDescent="0.25">
      <c r="B3" s="11" t="s">
        <v>374</v>
      </c>
    </row>
    <row r="4" spans="2:2" x14ac:dyDescent="0.25">
      <c r="B4" s="24" t="s">
        <v>530</v>
      </c>
    </row>
    <row r="5" spans="2:2" x14ac:dyDescent="0.25">
      <c r="B5" s="24" t="s">
        <v>375</v>
      </c>
    </row>
    <row r="6" spans="2:2" x14ac:dyDescent="0.25">
      <c r="B6" s="24" t="s">
        <v>393</v>
      </c>
    </row>
    <row r="7" spans="2:2" x14ac:dyDescent="0.25">
      <c r="B7" s="27" t="s">
        <v>376</v>
      </c>
    </row>
    <row r="8" spans="2:2" x14ac:dyDescent="0.25">
      <c r="B8" s="24" t="s">
        <v>531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9D77-BE9B-4CB8-9F74-FCAA5AA99F24}">
  <sheetPr>
    <tabColor rgb="FFFFC000"/>
  </sheetPr>
  <dimension ref="B2:H10"/>
  <sheetViews>
    <sheetView workbookViewId="0">
      <selection activeCell="B2" sqref="B2"/>
    </sheetView>
  </sheetViews>
  <sheetFormatPr defaultRowHeight="15" x14ac:dyDescent="0.25"/>
  <cols>
    <col min="1" max="1" width="9.140625" style="24"/>
    <col min="2" max="2" width="3.5703125" style="24" bestFit="1" customWidth="1"/>
    <col min="3" max="3" width="13.85546875" style="24" customWidth="1"/>
    <col min="4" max="4" width="8.42578125" style="24" customWidth="1"/>
    <col min="5" max="5" width="9.140625" style="24"/>
    <col min="6" max="6" width="6.7109375" style="24" customWidth="1"/>
    <col min="7" max="7" width="9.140625" style="24"/>
    <col min="8" max="8" width="8.7109375" style="24" bestFit="1" customWidth="1"/>
    <col min="9" max="16384" width="9.140625" style="24"/>
  </cols>
  <sheetData>
    <row r="2" spans="2:8" x14ac:dyDescent="0.25">
      <c r="B2" s="11" t="s">
        <v>705</v>
      </c>
    </row>
    <row r="4" spans="2:8" x14ac:dyDescent="0.25">
      <c r="B4" s="69" t="s">
        <v>483</v>
      </c>
      <c r="C4" s="432" t="s">
        <v>558</v>
      </c>
      <c r="D4" s="432" t="s">
        <v>559</v>
      </c>
      <c r="E4" s="69" t="s">
        <v>560</v>
      </c>
      <c r="F4" s="418" t="s">
        <v>538</v>
      </c>
      <c r="G4" s="50" t="s">
        <v>562</v>
      </c>
      <c r="H4" s="50" t="s">
        <v>564</v>
      </c>
    </row>
    <row r="5" spans="2:8" ht="25.5" x14ac:dyDescent="0.25">
      <c r="B5" s="69" t="s">
        <v>557</v>
      </c>
      <c r="C5" s="432"/>
      <c r="D5" s="432"/>
      <c r="E5" s="69" t="s">
        <v>561</v>
      </c>
      <c r="F5" s="418"/>
      <c r="G5" s="50" t="s">
        <v>563</v>
      </c>
      <c r="H5" s="50" t="s">
        <v>565</v>
      </c>
    </row>
    <row r="6" spans="2:8" x14ac:dyDescent="0.25">
      <c r="B6" s="431"/>
      <c r="C6" s="70"/>
      <c r="D6" s="431"/>
      <c r="E6" s="431"/>
      <c r="F6" s="429"/>
      <c r="G6" s="429"/>
      <c r="H6" s="429"/>
    </row>
    <row r="7" spans="2:8" x14ac:dyDescent="0.25">
      <c r="B7" s="431"/>
      <c r="C7" s="70"/>
      <c r="D7" s="431"/>
      <c r="E7" s="431"/>
      <c r="F7" s="429"/>
      <c r="G7" s="429"/>
      <c r="H7" s="429"/>
    </row>
    <row r="8" spans="2:8" x14ac:dyDescent="0.25">
      <c r="B8" s="431"/>
      <c r="C8" s="70"/>
      <c r="D8" s="431"/>
      <c r="E8" s="431"/>
      <c r="F8" s="429"/>
      <c r="G8" s="52"/>
      <c r="H8" s="429"/>
    </row>
    <row r="9" spans="2:8" x14ac:dyDescent="0.25">
      <c r="B9" s="431"/>
      <c r="C9" s="70"/>
      <c r="D9" s="431"/>
      <c r="E9" s="431"/>
      <c r="F9" s="429"/>
      <c r="G9" s="52"/>
      <c r="H9" s="429"/>
    </row>
    <row r="10" spans="2:8" x14ac:dyDescent="0.25">
      <c r="B10" s="431"/>
      <c r="C10" s="5"/>
      <c r="D10" s="431"/>
      <c r="E10" s="431"/>
      <c r="F10" s="429"/>
      <c r="G10" s="52"/>
      <c r="H10" s="429"/>
    </row>
  </sheetData>
  <mergeCells count="14">
    <mergeCell ref="H6:H7"/>
    <mergeCell ref="C4:C5"/>
    <mergeCell ref="D4:D5"/>
    <mergeCell ref="F4:F5"/>
    <mergeCell ref="B6:B7"/>
    <mergeCell ref="D6:D7"/>
    <mergeCell ref="E6:E7"/>
    <mergeCell ref="F6:F7"/>
    <mergeCell ref="G6:G7"/>
    <mergeCell ref="B8:B10"/>
    <mergeCell ref="D8:D10"/>
    <mergeCell ref="E8:E10"/>
    <mergeCell ref="F8:F10"/>
    <mergeCell ref="H8:H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9DCC-1ECB-43B6-B075-317701D2B7FE}">
  <sheetPr>
    <tabColor rgb="FFFFC000"/>
  </sheetPr>
  <dimension ref="B1:J8"/>
  <sheetViews>
    <sheetView workbookViewId="0">
      <selection activeCell="C17" sqref="C17"/>
    </sheetView>
  </sheetViews>
  <sheetFormatPr defaultRowHeight="15" x14ac:dyDescent="0.25"/>
  <sheetData>
    <row r="1" spans="2:10" x14ac:dyDescent="0.25">
      <c r="B1" s="11" t="s">
        <v>706</v>
      </c>
    </row>
    <row r="3" spans="2:10" ht="45" customHeight="1" x14ac:dyDescent="0.25">
      <c r="B3" s="69" t="s">
        <v>483</v>
      </c>
      <c r="C3" s="69" t="s">
        <v>567</v>
      </c>
      <c r="D3" s="69" t="s">
        <v>568</v>
      </c>
      <c r="E3" s="69" t="s">
        <v>569</v>
      </c>
      <c r="F3" s="69" t="s">
        <v>572</v>
      </c>
      <c r="G3" s="69" t="s">
        <v>570</v>
      </c>
      <c r="H3" s="69" t="s">
        <v>571</v>
      </c>
      <c r="I3" s="69" t="s">
        <v>559</v>
      </c>
      <c r="J3" s="69" t="s">
        <v>566</v>
      </c>
    </row>
    <row r="4" spans="2:10" x14ac:dyDescent="0.25">
      <c r="B4" s="431">
        <v>1</v>
      </c>
      <c r="C4" s="433"/>
      <c r="D4" s="71"/>
      <c r="E4" s="71"/>
      <c r="F4" s="71"/>
      <c r="G4" s="71"/>
      <c r="H4" s="71"/>
      <c r="I4" s="431"/>
      <c r="J4" s="433"/>
    </row>
    <row r="5" spans="2:10" x14ac:dyDescent="0.25">
      <c r="B5" s="431"/>
      <c r="C5" s="433"/>
      <c r="D5" s="71"/>
      <c r="E5" s="431"/>
      <c r="F5" s="431"/>
      <c r="G5" s="431"/>
      <c r="H5" s="431"/>
      <c r="I5" s="431"/>
      <c r="J5" s="433"/>
    </row>
    <row r="6" spans="2:10" x14ac:dyDescent="0.25">
      <c r="B6" s="431"/>
      <c r="C6" s="433"/>
      <c r="D6" s="52"/>
      <c r="E6" s="431"/>
      <c r="F6" s="431"/>
      <c r="G6" s="431"/>
      <c r="H6" s="431"/>
      <c r="I6" s="431"/>
      <c r="J6" s="433"/>
    </row>
    <row r="7" spans="2:10" x14ac:dyDescent="0.25">
      <c r="B7" s="431">
        <v>2</v>
      </c>
      <c r="C7" s="433"/>
      <c r="D7" s="72"/>
      <c r="E7" s="431"/>
      <c r="F7" s="429"/>
      <c r="G7" s="431"/>
      <c r="H7" s="431"/>
      <c r="I7" s="431"/>
      <c r="J7" s="430"/>
    </row>
    <row r="8" spans="2:10" x14ac:dyDescent="0.25">
      <c r="B8" s="431"/>
      <c r="C8" s="433"/>
      <c r="D8" s="73"/>
      <c r="E8" s="431"/>
      <c r="F8" s="429"/>
      <c r="G8" s="431"/>
      <c r="H8" s="431"/>
      <c r="I8" s="431"/>
      <c r="J8" s="430"/>
    </row>
  </sheetData>
  <mergeCells count="16">
    <mergeCell ref="B4:B6"/>
    <mergeCell ref="C4:C6"/>
    <mergeCell ref="I4:I6"/>
    <mergeCell ref="J4:J6"/>
    <mergeCell ref="E5:E6"/>
    <mergeCell ref="F5:F6"/>
    <mergeCell ref="G5:G6"/>
    <mergeCell ref="H5:H6"/>
    <mergeCell ref="I7:I8"/>
    <mergeCell ref="J7:J8"/>
    <mergeCell ref="B7:B8"/>
    <mergeCell ref="C7:C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9980-3056-4107-BE4A-91FC03EC666F}">
  <sheetPr>
    <tabColor rgb="FFFFC000"/>
  </sheetPr>
  <dimension ref="B2:H12"/>
  <sheetViews>
    <sheetView workbookViewId="0">
      <selection activeCell="B2" sqref="B2"/>
    </sheetView>
  </sheetViews>
  <sheetFormatPr defaultRowHeight="15" x14ac:dyDescent="0.25"/>
  <cols>
    <col min="1" max="16384" width="9.140625" style="24"/>
  </cols>
  <sheetData>
    <row r="2" spans="2:8" x14ac:dyDescent="0.25">
      <c r="B2" s="11" t="s">
        <v>707</v>
      </c>
    </row>
    <row r="4" spans="2:8" x14ac:dyDescent="0.25">
      <c r="B4" s="351" t="s">
        <v>573</v>
      </c>
      <c r="C4" s="407" t="s">
        <v>574</v>
      </c>
      <c r="D4" s="407"/>
      <c r="E4" s="407"/>
      <c r="F4" s="407"/>
      <c r="G4" s="407" t="s">
        <v>322</v>
      </c>
      <c r="H4" s="421" t="s">
        <v>683</v>
      </c>
    </row>
    <row r="5" spans="2:8" x14ac:dyDescent="0.25">
      <c r="B5" s="352"/>
      <c r="C5" s="407"/>
      <c r="D5" s="407"/>
      <c r="E5" s="407"/>
      <c r="F5" s="407"/>
      <c r="G5" s="407"/>
      <c r="H5" s="422"/>
    </row>
    <row r="6" spans="2:8" x14ac:dyDescent="0.25">
      <c r="B6" s="9"/>
      <c r="C6" s="407" t="s">
        <v>575</v>
      </c>
      <c r="D6" s="7" t="s">
        <v>576</v>
      </c>
      <c r="E6" s="407" t="s">
        <v>578</v>
      </c>
      <c r="F6" s="407" t="s">
        <v>579</v>
      </c>
      <c r="G6" s="407"/>
      <c r="H6" s="422"/>
    </row>
    <row r="7" spans="2:8" x14ac:dyDescent="0.25">
      <c r="B7" s="502"/>
      <c r="C7" s="407"/>
      <c r="D7" s="7" t="s">
        <v>577</v>
      </c>
      <c r="E7" s="407"/>
      <c r="F7" s="407"/>
      <c r="G7" s="407"/>
      <c r="H7" s="423"/>
    </row>
    <row r="8" spans="2:8" x14ac:dyDescent="0.25">
      <c r="B8" s="5" t="s">
        <v>580</v>
      </c>
      <c r="C8" s="372">
        <v>0</v>
      </c>
      <c r="D8" s="372">
        <v>0</v>
      </c>
      <c r="E8" s="372">
        <v>0</v>
      </c>
      <c r="F8" s="372">
        <v>0</v>
      </c>
      <c r="G8" s="374">
        <f>SUM(C8:F8)</f>
        <v>0</v>
      </c>
      <c r="H8" s="8">
        <v>7</v>
      </c>
    </row>
    <row r="9" spans="2:8" x14ac:dyDescent="0.25">
      <c r="B9" s="5" t="s">
        <v>581</v>
      </c>
      <c r="C9" s="372">
        <v>0</v>
      </c>
      <c r="D9" s="372">
        <v>0</v>
      </c>
      <c r="E9" s="372">
        <v>0</v>
      </c>
      <c r="F9" s="372">
        <v>0</v>
      </c>
      <c r="G9" s="374">
        <f>SUM(C9:F9)</f>
        <v>0</v>
      </c>
      <c r="H9" s="8" t="s">
        <v>582</v>
      </c>
    </row>
    <row r="10" spans="2:8" x14ac:dyDescent="0.25">
      <c r="B10" s="5" t="s">
        <v>583</v>
      </c>
      <c r="C10" s="372">
        <v>0</v>
      </c>
      <c r="D10" s="372">
        <v>0</v>
      </c>
      <c r="E10" s="372">
        <v>0</v>
      </c>
      <c r="F10" s="372">
        <v>0</v>
      </c>
      <c r="G10" s="374">
        <f>SUM(C10:F10)</f>
        <v>0</v>
      </c>
      <c r="H10" s="8" t="s">
        <v>582</v>
      </c>
    </row>
    <row r="11" spans="2:8" x14ac:dyDescent="0.25">
      <c r="B11" s="38" t="s">
        <v>322</v>
      </c>
      <c r="C11" s="369">
        <f>SUM(C8:C10)</f>
        <v>0</v>
      </c>
      <c r="D11" s="369">
        <f t="shared" ref="D11:G11" si="0">SUM(D8:D10)</f>
        <v>0</v>
      </c>
      <c r="E11" s="369">
        <f t="shared" si="0"/>
        <v>0</v>
      </c>
      <c r="F11" s="369">
        <f t="shared" si="0"/>
        <v>0</v>
      </c>
      <c r="G11" s="369">
        <f t="shared" si="0"/>
        <v>0</v>
      </c>
      <c r="H11" s="74"/>
    </row>
    <row r="12" spans="2:8" ht="30" x14ac:dyDescent="0.25">
      <c r="B12" s="75" t="s">
        <v>584</v>
      </c>
      <c r="C12" s="370">
        <f>IFERROR(C11/$G$11,0)</f>
        <v>0</v>
      </c>
      <c r="D12" s="370">
        <f>IFERROR(D11/$G$11,0)</f>
        <v>0</v>
      </c>
      <c r="E12" s="370">
        <f t="shared" ref="E12:G12" si="1">IFERROR(E11/$G$11,0)</f>
        <v>0</v>
      </c>
      <c r="F12" s="370">
        <f t="shared" si="1"/>
        <v>0</v>
      </c>
      <c r="G12" s="370">
        <f t="shared" si="1"/>
        <v>0</v>
      </c>
      <c r="H12" s="76"/>
    </row>
  </sheetData>
  <mergeCells count="6">
    <mergeCell ref="H4:H7"/>
    <mergeCell ref="C4:F5"/>
    <mergeCell ref="G4:G7"/>
    <mergeCell ref="C6:C7"/>
    <mergeCell ref="E6:E7"/>
    <mergeCell ref="F6:F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644B-E632-4601-A03F-A7646C17430A}">
  <sheetPr>
    <tabColor rgb="FFFFC000"/>
  </sheetPr>
  <dimension ref="B2:I12"/>
  <sheetViews>
    <sheetView workbookViewId="0">
      <selection activeCell="B2" sqref="B2"/>
    </sheetView>
  </sheetViews>
  <sheetFormatPr defaultRowHeight="15" x14ac:dyDescent="0.25"/>
  <cols>
    <col min="1" max="1" width="9.140625" style="24"/>
    <col min="2" max="2" width="17.140625" style="24" customWidth="1"/>
    <col min="3" max="7" width="9.140625" style="24"/>
    <col min="8" max="8" width="8.140625" style="24" customWidth="1"/>
    <col min="9" max="9" width="6.5703125" style="24" bestFit="1" customWidth="1"/>
    <col min="10" max="16384" width="9.140625" style="24"/>
  </cols>
  <sheetData>
    <row r="2" spans="2:9" x14ac:dyDescent="0.25">
      <c r="B2" s="11" t="s">
        <v>709</v>
      </c>
    </row>
    <row r="4" spans="2:9" x14ac:dyDescent="0.25">
      <c r="B4" s="421" t="s">
        <v>573</v>
      </c>
      <c r="C4" s="407" t="s">
        <v>585</v>
      </c>
      <c r="D4" s="407"/>
      <c r="E4" s="407"/>
      <c r="F4" s="407"/>
      <c r="G4" s="407"/>
      <c r="H4" s="407" t="s">
        <v>322</v>
      </c>
      <c r="I4" s="421" t="s">
        <v>683</v>
      </c>
    </row>
    <row r="5" spans="2:9" x14ac:dyDescent="0.25">
      <c r="B5" s="422"/>
      <c r="C5" s="407" t="s">
        <v>575</v>
      </c>
      <c r="D5" s="3" t="s">
        <v>576</v>
      </c>
      <c r="E5" s="407" t="s">
        <v>578</v>
      </c>
      <c r="F5" s="3" t="s">
        <v>576</v>
      </c>
      <c r="G5" s="3" t="s">
        <v>576</v>
      </c>
      <c r="H5" s="407"/>
      <c r="I5" s="422"/>
    </row>
    <row r="6" spans="2:9" x14ac:dyDescent="0.25">
      <c r="B6" s="423"/>
      <c r="C6" s="407"/>
      <c r="D6" s="3" t="s">
        <v>577</v>
      </c>
      <c r="E6" s="407"/>
      <c r="F6" s="3" t="s">
        <v>586</v>
      </c>
      <c r="G6" s="3" t="s">
        <v>587</v>
      </c>
      <c r="H6" s="407"/>
      <c r="I6" s="423"/>
    </row>
    <row r="7" spans="2:9" x14ac:dyDescent="0.25">
      <c r="B7" s="5" t="s">
        <v>580</v>
      </c>
      <c r="C7" s="372">
        <v>0</v>
      </c>
      <c r="D7" s="372">
        <v>0</v>
      </c>
      <c r="E7" s="372">
        <v>0</v>
      </c>
      <c r="F7" s="372">
        <v>0</v>
      </c>
      <c r="G7" s="372">
        <v>0</v>
      </c>
      <c r="H7" s="371">
        <f>SUM(C7:G7)</f>
        <v>0</v>
      </c>
      <c r="I7" s="6">
        <v>14</v>
      </c>
    </row>
    <row r="8" spans="2:9" x14ac:dyDescent="0.25">
      <c r="B8" s="5" t="s">
        <v>581</v>
      </c>
      <c r="C8" s="372">
        <v>0</v>
      </c>
      <c r="D8" s="372">
        <v>0</v>
      </c>
      <c r="E8" s="372">
        <v>0</v>
      </c>
      <c r="F8" s="372">
        <v>0</v>
      </c>
      <c r="G8" s="372">
        <v>0</v>
      </c>
      <c r="H8" s="371">
        <f t="shared" ref="H8:H10" si="0">SUM(C8:G8)</f>
        <v>0</v>
      </c>
      <c r="I8" s="6" t="s">
        <v>582</v>
      </c>
    </row>
    <row r="9" spans="2:9" x14ac:dyDescent="0.25">
      <c r="B9" s="5" t="s">
        <v>583</v>
      </c>
      <c r="C9" s="372">
        <v>0</v>
      </c>
      <c r="D9" s="372">
        <v>0</v>
      </c>
      <c r="E9" s="372">
        <v>0</v>
      </c>
      <c r="F9" s="372">
        <v>0</v>
      </c>
      <c r="G9" s="372">
        <v>0</v>
      </c>
      <c r="H9" s="371">
        <f t="shared" si="0"/>
        <v>0</v>
      </c>
      <c r="I9" s="6" t="s">
        <v>582</v>
      </c>
    </row>
    <row r="10" spans="2:9" x14ac:dyDescent="0.25">
      <c r="B10" s="5" t="s">
        <v>588</v>
      </c>
      <c r="C10" s="372">
        <v>0</v>
      </c>
      <c r="D10" s="372">
        <v>0</v>
      </c>
      <c r="E10" s="372">
        <v>0</v>
      </c>
      <c r="F10" s="372">
        <v>0</v>
      </c>
      <c r="G10" s="372">
        <v>0</v>
      </c>
      <c r="H10" s="371">
        <f t="shared" si="0"/>
        <v>0</v>
      </c>
      <c r="I10" s="6" t="s">
        <v>582</v>
      </c>
    </row>
    <row r="11" spans="2:9" x14ac:dyDescent="0.25">
      <c r="B11" s="38" t="s">
        <v>322</v>
      </c>
      <c r="C11" s="369">
        <f t="shared" ref="C11:H11" si="1">SUM(C7:C10)</f>
        <v>0</v>
      </c>
      <c r="D11" s="369">
        <f t="shared" si="1"/>
        <v>0</v>
      </c>
      <c r="E11" s="369">
        <f t="shared" si="1"/>
        <v>0</v>
      </c>
      <c r="F11" s="369">
        <f t="shared" si="1"/>
        <v>0</v>
      </c>
      <c r="G11" s="369">
        <f t="shared" si="1"/>
        <v>0</v>
      </c>
      <c r="H11" s="369">
        <f t="shared" si="1"/>
        <v>0</v>
      </c>
      <c r="I11" s="74"/>
    </row>
    <row r="12" spans="2:9" x14ac:dyDescent="0.25">
      <c r="B12" s="75" t="s">
        <v>584</v>
      </c>
      <c r="C12" s="370">
        <f t="shared" ref="C12:H12" si="2">IFERROR(C11/$H$11,0)</f>
        <v>0</v>
      </c>
      <c r="D12" s="370">
        <f t="shared" si="2"/>
        <v>0</v>
      </c>
      <c r="E12" s="370">
        <f t="shared" si="2"/>
        <v>0</v>
      </c>
      <c r="F12" s="370">
        <f t="shared" si="2"/>
        <v>0</v>
      </c>
      <c r="G12" s="370">
        <f t="shared" si="2"/>
        <v>0</v>
      </c>
      <c r="H12" s="370">
        <f t="shared" si="2"/>
        <v>0</v>
      </c>
      <c r="I12" s="76"/>
    </row>
  </sheetData>
  <mergeCells count="6">
    <mergeCell ref="B4:B6"/>
    <mergeCell ref="C4:G4"/>
    <mergeCell ref="H4:H6"/>
    <mergeCell ref="C5:C6"/>
    <mergeCell ref="E5:E6"/>
    <mergeCell ref="I4:I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131B-0ECD-4C84-885E-FD2CB7BC358B}">
  <sheetPr>
    <tabColor rgb="FFFFC000"/>
  </sheetPr>
  <dimension ref="B2:K11"/>
  <sheetViews>
    <sheetView workbookViewId="0">
      <selection activeCell="B2" sqref="B2"/>
    </sheetView>
  </sheetViews>
  <sheetFormatPr defaultRowHeight="15" x14ac:dyDescent="0.25"/>
  <cols>
    <col min="1" max="1" width="9.140625" style="24"/>
    <col min="2" max="2" width="16.7109375" style="24" customWidth="1"/>
    <col min="3" max="3" width="6.28515625" style="24" bestFit="1" customWidth="1"/>
    <col min="4" max="7" width="7.42578125" style="24" bestFit="1" customWidth="1"/>
    <col min="8" max="10" width="6.28515625" style="24" bestFit="1" customWidth="1"/>
    <col min="11" max="11" width="10.140625" style="24" bestFit="1" customWidth="1"/>
    <col min="12" max="16384" width="9.140625" style="24"/>
  </cols>
  <sheetData>
    <row r="2" spans="2:11" x14ac:dyDescent="0.25">
      <c r="B2" s="11" t="s">
        <v>710</v>
      </c>
    </row>
    <row r="4" spans="2:11" x14ac:dyDescent="0.25">
      <c r="B4" s="434" t="s">
        <v>573</v>
      </c>
      <c r="C4" s="435" t="s">
        <v>589</v>
      </c>
      <c r="D4" s="435"/>
      <c r="E4" s="435"/>
      <c r="F4" s="435"/>
      <c r="G4" s="435"/>
      <c r="H4" s="435"/>
      <c r="I4" s="435"/>
      <c r="J4" s="435"/>
      <c r="K4" s="436" t="s">
        <v>590</v>
      </c>
    </row>
    <row r="5" spans="2:11" x14ac:dyDescent="0.25">
      <c r="B5" s="434"/>
      <c r="C5" s="77">
        <v>100</v>
      </c>
      <c r="D5" s="77">
        <v>150</v>
      </c>
      <c r="E5" s="77">
        <v>200</v>
      </c>
      <c r="F5" s="77">
        <v>250</v>
      </c>
      <c r="G5" s="77">
        <v>300</v>
      </c>
      <c r="H5" s="77">
        <v>350</v>
      </c>
      <c r="I5" s="77">
        <v>400</v>
      </c>
      <c r="J5" s="77">
        <v>500</v>
      </c>
      <c r="K5" s="436"/>
    </row>
    <row r="6" spans="2:11" x14ac:dyDescent="0.25">
      <c r="B6" s="17" t="s">
        <v>588</v>
      </c>
      <c r="C6" s="367">
        <v>0</v>
      </c>
      <c r="D6" s="367">
        <v>0</v>
      </c>
      <c r="E6" s="367">
        <v>0</v>
      </c>
      <c r="F6" s="367">
        <v>0</v>
      </c>
      <c r="G6" s="367">
        <v>0</v>
      </c>
      <c r="H6" s="367">
        <v>0</v>
      </c>
      <c r="I6" s="367">
        <v>0</v>
      </c>
      <c r="J6" s="367">
        <v>0</v>
      </c>
      <c r="K6" s="368">
        <f>SUM(C6:J6)</f>
        <v>0</v>
      </c>
    </row>
    <row r="7" spans="2:11" x14ac:dyDescent="0.25">
      <c r="B7" s="17" t="s">
        <v>591</v>
      </c>
      <c r="C7" s="367">
        <v>0</v>
      </c>
      <c r="D7" s="367">
        <v>0</v>
      </c>
      <c r="E7" s="367">
        <v>0</v>
      </c>
      <c r="F7" s="367">
        <v>0</v>
      </c>
      <c r="G7" s="367">
        <v>0</v>
      </c>
      <c r="H7" s="367">
        <v>0</v>
      </c>
      <c r="I7" s="367">
        <v>0</v>
      </c>
      <c r="J7" s="367">
        <v>0</v>
      </c>
      <c r="K7" s="368">
        <f t="shared" ref="K7:K9" si="0">SUM(C7:J7)</f>
        <v>0</v>
      </c>
    </row>
    <row r="8" spans="2:11" x14ac:dyDescent="0.25">
      <c r="B8" s="17" t="s">
        <v>592</v>
      </c>
      <c r="C8" s="367">
        <v>0</v>
      </c>
      <c r="D8" s="367">
        <v>0</v>
      </c>
      <c r="E8" s="367">
        <v>0</v>
      </c>
      <c r="F8" s="367">
        <v>0</v>
      </c>
      <c r="G8" s="367">
        <v>0</v>
      </c>
      <c r="H8" s="367">
        <v>0</v>
      </c>
      <c r="I8" s="367">
        <v>0</v>
      </c>
      <c r="J8" s="367">
        <v>0</v>
      </c>
      <c r="K8" s="368">
        <f t="shared" si="0"/>
        <v>0</v>
      </c>
    </row>
    <row r="9" spans="2:11" x14ac:dyDescent="0.25">
      <c r="B9" s="17" t="s">
        <v>581</v>
      </c>
      <c r="C9" s="367">
        <v>0</v>
      </c>
      <c r="D9" s="367">
        <v>0</v>
      </c>
      <c r="E9" s="367">
        <v>0</v>
      </c>
      <c r="F9" s="367">
        <v>0</v>
      </c>
      <c r="G9" s="367">
        <v>0</v>
      </c>
      <c r="H9" s="367">
        <v>0</v>
      </c>
      <c r="I9" s="367">
        <v>0</v>
      </c>
      <c r="J9" s="367">
        <v>0</v>
      </c>
      <c r="K9" s="368">
        <f t="shared" si="0"/>
        <v>0</v>
      </c>
    </row>
    <row r="10" spans="2:11" x14ac:dyDescent="0.25">
      <c r="B10" s="80" t="s">
        <v>322</v>
      </c>
      <c r="C10" s="369">
        <f>SUM(C6:C9)</f>
        <v>0</v>
      </c>
      <c r="D10" s="369">
        <f t="shared" ref="D10:K10" si="1">SUM(D6:D9)</f>
        <v>0</v>
      </c>
      <c r="E10" s="369">
        <f t="shared" si="1"/>
        <v>0</v>
      </c>
      <c r="F10" s="369">
        <f t="shared" si="1"/>
        <v>0</v>
      </c>
      <c r="G10" s="369">
        <f t="shared" si="1"/>
        <v>0</v>
      </c>
      <c r="H10" s="369">
        <f t="shared" si="1"/>
        <v>0</v>
      </c>
      <c r="I10" s="369">
        <f t="shared" si="1"/>
        <v>0</v>
      </c>
      <c r="J10" s="369">
        <f t="shared" si="1"/>
        <v>0</v>
      </c>
      <c r="K10" s="369">
        <f t="shared" si="1"/>
        <v>0</v>
      </c>
    </row>
    <row r="11" spans="2:11" x14ac:dyDescent="0.25">
      <c r="B11" s="81" t="s">
        <v>593</v>
      </c>
      <c r="C11" s="370">
        <f>IFERROR(C10/$K$10,0)</f>
        <v>0</v>
      </c>
      <c r="D11" s="370">
        <f t="shared" ref="D11:K11" si="2">IFERROR(D10/$K$10,0)</f>
        <v>0</v>
      </c>
      <c r="E11" s="370">
        <f t="shared" si="2"/>
        <v>0</v>
      </c>
      <c r="F11" s="370">
        <f t="shared" si="2"/>
        <v>0</v>
      </c>
      <c r="G11" s="370">
        <f t="shared" si="2"/>
        <v>0</v>
      </c>
      <c r="H11" s="370">
        <f t="shared" si="2"/>
        <v>0</v>
      </c>
      <c r="I11" s="370">
        <f t="shared" si="2"/>
        <v>0</v>
      </c>
      <c r="J11" s="370">
        <f t="shared" si="2"/>
        <v>0</v>
      </c>
      <c r="K11" s="370">
        <f t="shared" si="2"/>
        <v>0</v>
      </c>
    </row>
  </sheetData>
  <mergeCells count="3">
    <mergeCell ref="B4:B5"/>
    <mergeCell ref="C4:J4"/>
    <mergeCell ref="K4:K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C23A-8EA5-4A78-AB58-5AE0ECF74CDE}">
  <sheetPr>
    <tabColor rgb="FFFFC000"/>
  </sheetPr>
  <dimension ref="B2:G9"/>
  <sheetViews>
    <sheetView workbookViewId="0">
      <selection activeCell="C14" sqref="C14"/>
    </sheetView>
  </sheetViews>
  <sheetFormatPr defaultRowHeight="15" x14ac:dyDescent="0.25"/>
  <cols>
    <col min="1" max="1" width="9.140625" style="24"/>
    <col min="2" max="2" width="11.28515625" style="24" customWidth="1"/>
    <col min="3" max="3" width="12" style="31" customWidth="1"/>
    <col min="4" max="4" width="9" style="31" bestFit="1" customWidth="1"/>
    <col min="5" max="5" width="7.5703125" style="31" bestFit="1" customWidth="1"/>
    <col min="6" max="6" width="9.7109375" style="31" customWidth="1"/>
    <col min="7" max="7" width="7.28515625" style="31" bestFit="1" customWidth="1"/>
    <col min="8" max="16384" width="9.140625" style="24"/>
  </cols>
  <sheetData>
    <row r="2" spans="2:7" x14ac:dyDescent="0.25">
      <c r="B2" s="11" t="s">
        <v>711</v>
      </c>
    </row>
    <row r="4" spans="2:7" ht="57" x14ac:dyDescent="0.25">
      <c r="B4" s="82" t="s">
        <v>537</v>
      </c>
      <c r="C4" s="77" t="s">
        <v>568</v>
      </c>
      <c r="D4" s="77" t="s">
        <v>569</v>
      </c>
      <c r="E4" s="77" t="s">
        <v>594</v>
      </c>
      <c r="F4" s="77" t="s">
        <v>570</v>
      </c>
      <c r="G4" s="77" t="s">
        <v>595</v>
      </c>
    </row>
    <row r="5" spans="2:7" x14ac:dyDescent="0.25">
      <c r="B5" s="17"/>
      <c r="C5" s="79"/>
      <c r="D5" s="79"/>
      <c r="E5" s="79"/>
      <c r="F5" s="79"/>
      <c r="G5" s="79"/>
    </row>
    <row r="6" spans="2:7" x14ac:dyDescent="0.25">
      <c r="B6" s="17"/>
      <c r="C6" s="79"/>
      <c r="D6" s="79"/>
      <c r="E6" s="79"/>
      <c r="F6" s="79"/>
      <c r="G6" s="79"/>
    </row>
    <row r="7" spans="2:7" x14ac:dyDescent="0.25">
      <c r="B7" s="17"/>
      <c r="C7" s="79"/>
      <c r="D7" s="79"/>
      <c r="E7" s="79"/>
      <c r="F7" s="79"/>
      <c r="G7" s="79"/>
    </row>
    <row r="8" spans="2:7" x14ac:dyDescent="0.25">
      <c r="B8" s="17"/>
      <c r="C8" s="79"/>
      <c r="D8" s="79"/>
      <c r="E8" s="79"/>
      <c r="F8" s="79"/>
      <c r="G8" s="79"/>
    </row>
    <row r="9" spans="2:7" x14ac:dyDescent="0.25">
      <c r="B9" s="17"/>
      <c r="C9" s="79"/>
      <c r="D9" s="79"/>
      <c r="E9" s="79"/>
      <c r="F9" s="79"/>
      <c r="G9" s="7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61A0F-21F3-41ED-A287-17DCEDCAE4E2}">
  <sheetPr>
    <tabColor rgb="FFFFC000"/>
  </sheetPr>
  <dimension ref="B2:F14"/>
  <sheetViews>
    <sheetView workbookViewId="0">
      <selection activeCell="B2" sqref="B2"/>
    </sheetView>
  </sheetViews>
  <sheetFormatPr defaultRowHeight="15" x14ac:dyDescent="0.25"/>
  <cols>
    <col min="1" max="1" width="9.140625" style="24"/>
    <col min="2" max="2" width="20.42578125" style="24" customWidth="1"/>
    <col min="3" max="3" width="9.140625" style="24"/>
    <col min="4" max="6" width="10.140625" style="24" bestFit="1" customWidth="1"/>
    <col min="7" max="16384" width="9.140625" style="24"/>
  </cols>
  <sheetData>
    <row r="2" spans="2:6" x14ac:dyDescent="0.25">
      <c r="B2" s="11" t="s">
        <v>712</v>
      </c>
    </row>
    <row r="4" spans="2:6" ht="31.5" x14ac:dyDescent="0.25">
      <c r="B4" s="83" t="s">
        <v>537</v>
      </c>
      <c r="C4" s="83" t="s">
        <v>502</v>
      </c>
      <c r="D4" s="83">
        <v>2016</v>
      </c>
      <c r="E4" s="83">
        <v>2017</v>
      </c>
      <c r="F4" s="83">
        <v>2018</v>
      </c>
    </row>
    <row r="5" spans="2:6" ht="15.75" x14ac:dyDescent="0.25">
      <c r="B5" s="67" t="s">
        <v>596</v>
      </c>
      <c r="C5" s="48" t="s">
        <v>597</v>
      </c>
      <c r="D5" s="365">
        <v>0</v>
      </c>
      <c r="E5" s="365">
        <v>0</v>
      </c>
      <c r="F5" s="365">
        <v>0</v>
      </c>
    </row>
    <row r="6" spans="2:6" ht="31.5" x14ac:dyDescent="0.25">
      <c r="B6" s="67" t="s">
        <v>598</v>
      </c>
      <c r="C6" s="48" t="s">
        <v>539</v>
      </c>
      <c r="D6" s="365">
        <v>0</v>
      </c>
      <c r="E6" s="365">
        <v>0</v>
      </c>
      <c r="F6" s="365">
        <v>0</v>
      </c>
    </row>
    <row r="7" spans="2:6" ht="15.75" x14ac:dyDescent="0.25">
      <c r="B7" s="67" t="s">
        <v>599</v>
      </c>
      <c r="C7" s="48" t="s">
        <v>682</v>
      </c>
      <c r="D7" s="366">
        <f>IFERROR(D5/D6,0)</f>
        <v>0</v>
      </c>
      <c r="E7" s="366">
        <f>IFERROR(E5/E6,0)</f>
        <v>0</v>
      </c>
      <c r="F7" s="366">
        <f>IFERROR(F5/F6,0)</f>
        <v>0</v>
      </c>
    </row>
    <row r="9" spans="2:6" x14ac:dyDescent="0.25">
      <c r="B9" s="11" t="s">
        <v>713</v>
      </c>
    </row>
    <row r="11" spans="2:6" ht="15.75" x14ac:dyDescent="0.25">
      <c r="B11" s="83" t="s">
        <v>493</v>
      </c>
      <c r="C11" s="83" t="s">
        <v>600</v>
      </c>
      <c r="D11" s="83">
        <v>2016</v>
      </c>
      <c r="E11" s="83">
        <v>2017</v>
      </c>
      <c r="F11" s="83">
        <v>2018</v>
      </c>
    </row>
    <row r="12" spans="2:6" ht="15.75" x14ac:dyDescent="0.25">
      <c r="B12" s="67" t="s">
        <v>596</v>
      </c>
      <c r="C12" s="48" t="s">
        <v>597</v>
      </c>
      <c r="D12" s="365">
        <v>0</v>
      </c>
      <c r="E12" s="365">
        <v>0</v>
      </c>
      <c r="F12" s="365">
        <v>0</v>
      </c>
    </row>
    <row r="13" spans="2:6" ht="31.5" x14ac:dyDescent="0.25">
      <c r="B13" s="67" t="s">
        <v>598</v>
      </c>
      <c r="C13" s="48" t="s">
        <v>539</v>
      </c>
      <c r="D13" s="365">
        <v>0</v>
      </c>
      <c r="E13" s="365">
        <v>0</v>
      </c>
      <c r="F13" s="365">
        <v>0</v>
      </c>
    </row>
    <row r="14" spans="2:6" ht="15.75" x14ac:dyDescent="0.25">
      <c r="B14" s="67" t="s">
        <v>599</v>
      </c>
      <c r="C14" s="48" t="s">
        <v>682</v>
      </c>
      <c r="D14" s="366">
        <f t="shared" ref="D14:F14" si="0">IFERROR(D12/D13,0)</f>
        <v>0</v>
      </c>
      <c r="E14" s="366">
        <f t="shared" si="0"/>
        <v>0</v>
      </c>
      <c r="F14" s="366">
        <f t="shared" si="0"/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1747-30C6-4DDB-9166-243E54752A2A}">
  <sheetPr>
    <tabColor rgb="FFFFC000"/>
  </sheetPr>
  <dimension ref="B2:J14"/>
  <sheetViews>
    <sheetView workbookViewId="0">
      <selection activeCell="B5" sqref="B5:J14"/>
    </sheetView>
  </sheetViews>
  <sheetFormatPr defaultRowHeight="15" x14ac:dyDescent="0.25"/>
  <cols>
    <col min="1" max="1" width="9.140625" style="24"/>
    <col min="2" max="2" width="5.42578125" style="24" customWidth="1"/>
    <col min="3" max="3" width="10.5703125" style="24" bestFit="1" customWidth="1"/>
    <col min="4" max="4" width="9.140625" style="24"/>
    <col min="5" max="5" width="15.140625" style="24" customWidth="1"/>
    <col min="6" max="10" width="13" style="24" customWidth="1"/>
    <col min="11" max="16384" width="9.140625" style="24"/>
  </cols>
  <sheetData>
    <row r="2" spans="2:10" x14ac:dyDescent="0.25">
      <c r="B2" s="11" t="s">
        <v>715</v>
      </c>
    </row>
    <row r="4" spans="2:10" ht="82.5" customHeight="1" x14ac:dyDescent="0.25">
      <c r="B4" s="3" t="s">
        <v>671</v>
      </c>
      <c r="C4" s="3" t="s">
        <v>681</v>
      </c>
      <c r="D4" s="3" t="s">
        <v>676</v>
      </c>
      <c r="E4" s="3" t="s">
        <v>601</v>
      </c>
      <c r="F4" s="3" t="s">
        <v>677</v>
      </c>
      <c r="G4" s="3" t="s">
        <v>678</v>
      </c>
      <c r="H4" s="3" t="s">
        <v>679</v>
      </c>
      <c r="I4" s="3" t="s">
        <v>602</v>
      </c>
      <c r="J4" s="3" t="s">
        <v>680</v>
      </c>
    </row>
    <row r="5" spans="2:10" x14ac:dyDescent="0.25">
      <c r="B5" s="6"/>
      <c r="C5" s="6"/>
      <c r="D5" s="6"/>
      <c r="E5" s="6"/>
      <c r="F5" s="5"/>
      <c r="G5" s="5"/>
      <c r="H5" s="6"/>
      <c r="I5" s="6"/>
      <c r="J5" s="6"/>
    </row>
    <row r="6" spans="2:10" x14ac:dyDescent="0.25">
      <c r="B6" s="6"/>
      <c r="C6" s="6"/>
      <c r="D6" s="6"/>
      <c r="E6" s="6"/>
      <c r="F6" s="6"/>
      <c r="G6" s="6"/>
      <c r="H6" s="6"/>
      <c r="I6" s="6"/>
      <c r="J6" s="6"/>
    </row>
    <row r="7" spans="2:10" x14ac:dyDescent="0.25">
      <c r="B7" s="6"/>
      <c r="C7" s="6"/>
      <c r="D7" s="6"/>
      <c r="E7" s="6"/>
      <c r="F7" s="6"/>
      <c r="G7" s="6"/>
      <c r="H7" s="6"/>
      <c r="I7" s="6"/>
      <c r="J7" s="6"/>
    </row>
    <row r="8" spans="2:10" x14ac:dyDescent="0.25">
      <c r="B8" s="6"/>
      <c r="C8" s="6"/>
      <c r="D8" s="6"/>
      <c r="E8" s="6"/>
      <c r="F8" s="6"/>
      <c r="G8" s="6"/>
      <c r="H8" s="6"/>
      <c r="I8" s="6"/>
      <c r="J8" s="6"/>
    </row>
    <row r="9" spans="2:10" x14ac:dyDescent="0.25">
      <c r="B9" s="6"/>
      <c r="C9" s="6"/>
      <c r="D9" s="6"/>
      <c r="E9" s="6"/>
      <c r="F9" s="6"/>
      <c r="G9" s="6"/>
      <c r="H9" s="6"/>
      <c r="I9" s="6"/>
      <c r="J9" s="6"/>
    </row>
    <row r="10" spans="2:10" x14ac:dyDescent="0.25">
      <c r="B10" s="6"/>
      <c r="C10" s="6"/>
      <c r="D10" s="6"/>
      <c r="E10" s="6"/>
      <c r="F10" s="6"/>
      <c r="G10" s="6"/>
      <c r="H10" s="6"/>
      <c r="I10" s="6"/>
      <c r="J10" s="6"/>
    </row>
    <row r="11" spans="2:10" x14ac:dyDescent="0.25">
      <c r="B11" s="6"/>
      <c r="C11" s="6"/>
      <c r="D11" s="6"/>
      <c r="E11" s="6"/>
      <c r="F11" s="6"/>
      <c r="G11" s="6"/>
      <c r="H11" s="6"/>
      <c r="I11" s="6"/>
      <c r="J11" s="6"/>
    </row>
    <row r="12" spans="2:10" x14ac:dyDescent="0.25">
      <c r="B12" s="6"/>
      <c r="C12" s="6"/>
      <c r="D12" s="6"/>
      <c r="E12" s="6"/>
      <c r="F12" s="6"/>
      <c r="G12" s="6"/>
      <c r="H12" s="6"/>
      <c r="I12" s="6"/>
      <c r="J12" s="6"/>
    </row>
    <row r="13" spans="2:10" x14ac:dyDescent="0.25">
      <c r="B13" s="6"/>
      <c r="C13" s="6"/>
      <c r="D13" s="6"/>
      <c r="E13" s="6"/>
      <c r="F13" s="6"/>
      <c r="G13" s="6"/>
      <c r="H13" s="6"/>
      <c r="I13" s="6"/>
      <c r="J13" s="6"/>
    </row>
    <row r="14" spans="2:10" x14ac:dyDescent="0.25">
      <c r="B14" s="6"/>
      <c r="C14" s="6"/>
      <c r="D14" s="6"/>
      <c r="E14" s="6"/>
      <c r="F14" s="6"/>
      <c r="G14" s="6"/>
      <c r="H14" s="6"/>
      <c r="I14" s="6"/>
      <c r="J14" s="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13C6-CC70-4892-A3CE-01446EE5B9E0}">
  <sheetPr>
    <tabColor rgb="FFFFC000"/>
  </sheetPr>
  <dimension ref="B2:G15"/>
  <sheetViews>
    <sheetView workbookViewId="0">
      <selection activeCell="B5" sqref="B5:G15"/>
    </sheetView>
  </sheetViews>
  <sheetFormatPr defaultRowHeight="15" x14ac:dyDescent="0.25"/>
  <cols>
    <col min="1" max="1" width="9.140625" style="24"/>
    <col min="2" max="2" width="4.5703125" style="24" customWidth="1"/>
    <col min="3" max="3" width="25" style="24" bestFit="1" customWidth="1"/>
    <col min="4" max="4" width="10.5703125" style="24" customWidth="1"/>
    <col min="5" max="5" width="19.42578125" style="24" customWidth="1"/>
    <col min="6" max="7" width="9.28515625" style="24" bestFit="1" customWidth="1"/>
    <col min="8" max="16384" width="9.140625" style="24"/>
  </cols>
  <sheetData>
    <row r="2" spans="2:7" x14ac:dyDescent="0.25">
      <c r="B2" s="11" t="s">
        <v>716</v>
      </c>
    </row>
    <row r="4" spans="2:7" ht="71.25" x14ac:dyDescent="0.25">
      <c r="B4" s="77" t="s">
        <v>671</v>
      </c>
      <c r="C4" s="77" t="s">
        <v>603</v>
      </c>
      <c r="D4" s="77" t="s">
        <v>672</v>
      </c>
      <c r="E4" s="77" t="s">
        <v>673</v>
      </c>
      <c r="F4" s="77" t="s">
        <v>674</v>
      </c>
      <c r="G4" s="77" t="s">
        <v>675</v>
      </c>
    </row>
    <row r="5" spans="2:7" x14ac:dyDescent="0.25">
      <c r="B5" s="437"/>
      <c r="C5" s="78"/>
      <c r="D5" s="437"/>
      <c r="E5" s="437"/>
      <c r="F5" s="438"/>
      <c r="G5" s="438"/>
    </row>
    <row r="6" spans="2:7" x14ac:dyDescent="0.25">
      <c r="B6" s="437"/>
      <c r="C6" s="78"/>
      <c r="D6" s="437"/>
      <c r="E6" s="437"/>
      <c r="F6" s="438"/>
      <c r="G6" s="438"/>
    </row>
    <row r="7" spans="2:7" x14ac:dyDescent="0.25">
      <c r="B7" s="79"/>
      <c r="C7" s="78"/>
      <c r="D7" s="79"/>
      <c r="E7" s="79"/>
      <c r="F7" s="79"/>
      <c r="G7" s="79"/>
    </row>
    <row r="8" spans="2:7" x14ac:dyDescent="0.25">
      <c r="B8" s="437"/>
      <c r="C8" s="78"/>
      <c r="D8" s="437"/>
      <c r="E8" s="437"/>
      <c r="F8" s="437"/>
      <c r="G8" s="437"/>
    </row>
    <row r="9" spans="2:7" x14ac:dyDescent="0.25">
      <c r="B9" s="437"/>
      <c r="C9" s="78"/>
      <c r="D9" s="437"/>
      <c r="E9" s="437"/>
      <c r="F9" s="437"/>
      <c r="G9" s="437"/>
    </row>
    <row r="10" spans="2:7" x14ac:dyDescent="0.25">
      <c r="B10" s="437"/>
      <c r="C10" s="78"/>
      <c r="D10" s="437"/>
      <c r="E10" s="437"/>
      <c r="F10" s="437"/>
      <c r="G10" s="438"/>
    </row>
    <row r="11" spans="2:7" x14ac:dyDescent="0.25">
      <c r="B11" s="437"/>
      <c r="C11" s="78"/>
      <c r="D11" s="437"/>
      <c r="E11" s="437"/>
      <c r="F11" s="437"/>
      <c r="G11" s="438"/>
    </row>
    <row r="12" spans="2:7" x14ac:dyDescent="0.25">
      <c r="B12" s="79"/>
      <c r="C12" s="78"/>
      <c r="D12" s="79"/>
      <c r="E12" s="79"/>
      <c r="F12" s="79"/>
      <c r="G12" s="79"/>
    </row>
    <row r="13" spans="2:7" x14ac:dyDescent="0.25">
      <c r="B13" s="79"/>
      <c r="C13" s="78"/>
      <c r="D13" s="79"/>
      <c r="E13" s="79"/>
      <c r="F13" s="79"/>
      <c r="G13" s="79"/>
    </row>
    <row r="14" spans="2:7" x14ac:dyDescent="0.25">
      <c r="B14" s="437"/>
      <c r="C14" s="78"/>
      <c r="D14" s="437"/>
      <c r="E14" s="437"/>
      <c r="F14" s="437"/>
      <c r="G14" s="437"/>
    </row>
    <row r="15" spans="2:7" x14ac:dyDescent="0.25">
      <c r="B15" s="437"/>
      <c r="C15" s="78"/>
      <c r="D15" s="437"/>
      <c r="E15" s="437"/>
      <c r="F15" s="437"/>
      <c r="G15" s="437"/>
    </row>
  </sheetData>
  <mergeCells count="20">
    <mergeCell ref="B5:B6"/>
    <mergeCell ref="D5:D6"/>
    <mergeCell ref="E5:E6"/>
    <mergeCell ref="F5:F6"/>
    <mergeCell ref="G5:G6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B14:B15"/>
    <mergeCell ref="D14:D15"/>
    <mergeCell ref="E14:E15"/>
    <mergeCell ref="F14:F15"/>
    <mergeCell ref="G14:G1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8E2A-A0BE-4421-902C-E9790DE71810}">
  <sheetPr>
    <tabColor rgb="FFFFC000"/>
  </sheetPr>
  <dimension ref="B2:Q6"/>
  <sheetViews>
    <sheetView workbookViewId="0">
      <selection activeCell="B2" sqref="B2"/>
    </sheetView>
  </sheetViews>
  <sheetFormatPr defaultRowHeight="15" x14ac:dyDescent="0.25"/>
  <cols>
    <col min="1" max="1" width="9.140625" style="24"/>
    <col min="2" max="2" width="3.28515625" style="24" customWidth="1"/>
    <col min="3" max="3" width="21.28515625" style="24" customWidth="1"/>
    <col min="4" max="4" width="6.140625" style="31" bestFit="1" customWidth="1"/>
    <col min="5" max="16" width="4" style="24" bestFit="1" customWidth="1"/>
    <col min="17" max="17" width="5" style="24" bestFit="1" customWidth="1"/>
    <col min="18" max="16384" width="9.140625" style="24"/>
  </cols>
  <sheetData>
    <row r="2" spans="2:17" x14ac:dyDescent="0.25">
      <c r="B2" s="11" t="s">
        <v>717</v>
      </c>
    </row>
    <row r="4" spans="2:17" x14ac:dyDescent="0.25">
      <c r="B4" s="439" t="s">
        <v>604</v>
      </c>
      <c r="C4" s="439" t="s">
        <v>537</v>
      </c>
      <c r="D4" s="440" t="s">
        <v>600</v>
      </c>
      <c r="E4" s="440" t="s">
        <v>605</v>
      </c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</row>
    <row r="5" spans="2:17" x14ac:dyDescent="0.25">
      <c r="B5" s="439"/>
      <c r="C5" s="439"/>
      <c r="D5" s="440"/>
      <c r="E5" s="311" t="s">
        <v>606</v>
      </c>
      <c r="F5" s="311" t="s">
        <v>607</v>
      </c>
      <c r="G5" s="311" t="s">
        <v>608</v>
      </c>
      <c r="H5" s="311" t="s">
        <v>609</v>
      </c>
      <c r="I5" s="311" t="s">
        <v>610</v>
      </c>
      <c r="J5" s="311" t="s">
        <v>611</v>
      </c>
      <c r="K5" s="311" t="s">
        <v>612</v>
      </c>
      <c r="L5" s="311" t="s">
        <v>613</v>
      </c>
      <c r="M5" s="311" t="s">
        <v>614</v>
      </c>
      <c r="N5" s="311" t="s">
        <v>615</v>
      </c>
      <c r="O5" s="311" t="s">
        <v>616</v>
      </c>
      <c r="P5" s="311" t="s">
        <v>617</v>
      </c>
      <c r="Q5" s="364" t="s">
        <v>322</v>
      </c>
    </row>
    <row r="6" spans="2:17" x14ac:dyDescent="0.25">
      <c r="B6" s="85" t="s">
        <v>7</v>
      </c>
      <c r="C6" s="85" t="s">
        <v>618</v>
      </c>
      <c r="D6" s="52" t="s">
        <v>619</v>
      </c>
      <c r="E6" s="503"/>
      <c r="F6" s="503"/>
      <c r="G6" s="503"/>
      <c r="H6" s="503"/>
      <c r="I6" s="503"/>
      <c r="J6" s="504"/>
      <c r="K6" s="504"/>
      <c r="L6" s="504"/>
      <c r="M6" s="504"/>
      <c r="N6" s="503"/>
      <c r="O6" s="503"/>
      <c r="P6" s="504"/>
      <c r="Q6" s="505">
        <f>SUM(E6:P6)</f>
        <v>0</v>
      </c>
    </row>
  </sheetData>
  <mergeCells count="4">
    <mergeCell ref="B4:B5"/>
    <mergeCell ref="C4:C5"/>
    <mergeCell ref="D4:D5"/>
    <mergeCell ref="E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F04-34F1-4882-817C-80C9D05F8D06}">
  <sheetPr>
    <tabColor rgb="FFFFC000"/>
  </sheetPr>
  <dimension ref="B2:F10"/>
  <sheetViews>
    <sheetView workbookViewId="0">
      <selection activeCell="B2" sqref="B2"/>
    </sheetView>
  </sheetViews>
  <sheetFormatPr defaultRowHeight="15" x14ac:dyDescent="0.25"/>
  <cols>
    <col min="1" max="1" width="9.140625" style="24"/>
    <col min="2" max="2" width="13.140625" style="24" bestFit="1" customWidth="1"/>
    <col min="3" max="3" width="6.85546875" style="24" bestFit="1" customWidth="1"/>
    <col min="4" max="4" width="7.85546875" style="24" bestFit="1" customWidth="1"/>
    <col min="5" max="5" width="12.140625" style="24" customWidth="1"/>
    <col min="6" max="6" width="7.140625" style="24" customWidth="1"/>
    <col min="7" max="16384" width="9.140625" style="24"/>
  </cols>
  <sheetData>
    <row r="2" spans="2:6" x14ac:dyDescent="0.25">
      <c r="B2" s="11" t="s">
        <v>685</v>
      </c>
    </row>
    <row r="3" spans="2:6" x14ac:dyDescent="0.25">
      <c r="B3" s="11"/>
    </row>
    <row r="4" spans="2:6" ht="42.75" x14ac:dyDescent="0.25">
      <c r="B4" s="3" t="s">
        <v>398</v>
      </c>
      <c r="C4" s="3" t="s">
        <v>399</v>
      </c>
      <c r="D4" s="3" t="s">
        <v>400</v>
      </c>
      <c r="E4" s="3" t="s">
        <v>475</v>
      </c>
      <c r="F4" s="3" t="s">
        <v>322</v>
      </c>
    </row>
    <row r="5" spans="2:6" x14ac:dyDescent="0.25">
      <c r="B5" s="28" t="s">
        <v>476</v>
      </c>
      <c r="C5" s="378">
        <v>0</v>
      </c>
      <c r="D5" s="378">
        <v>0</v>
      </c>
      <c r="E5" s="375">
        <f>IFERROR(C5/$F$10,0)</f>
        <v>0</v>
      </c>
      <c r="F5" s="373">
        <f>SUM(C5:D5)</f>
        <v>0</v>
      </c>
    </row>
    <row r="6" spans="2:6" x14ac:dyDescent="0.25">
      <c r="B6" s="28" t="s">
        <v>442</v>
      </c>
      <c r="C6" s="378">
        <v>0</v>
      </c>
      <c r="D6" s="378">
        <v>0</v>
      </c>
      <c r="E6" s="375">
        <f t="shared" ref="E6:E9" si="0">IFERROR(C6/$F$10,0)</f>
        <v>0</v>
      </c>
      <c r="F6" s="373">
        <f t="shared" ref="F6:F9" si="1">SUM(C6:D6)</f>
        <v>0</v>
      </c>
    </row>
    <row r="7" spans="2:6" x14ac:dyDescent="0.25">
      <c r="B7" s="28" t="s">
        <v>477</v>
      </c>
      <c r="C7" s="378">
        <v>0</v>
      </c>
      <c r="D7" s="378">
        <v>0</v>
      </c>
      <c r="E7" s="375">
        <f t="shared" si="0"/>
        <v>0</v>
      </c>
      <c r="F7" s="373">
        <f t="shared" si="1"/>
        <v>0</v>
      </c>
    </row>
    <row r="8" spans="2:6" x14ac:dyDescent="0.25">
      <c r="B8" s="28" t="s">
        <v>478</v>
      </c>
      <c r="C8" s="378">
        <v>0</v>
      </c>
      <c r="D8" s="378">
        <v>0</v>
      </c>
      <c r="E8" s="375">
        <f t="shared" si="0"/>
        <v>0</v>
      </c>
      <c r="F8" s="373">
        <f t="shared" si="1"/>
        <v>0</v>
      </c>
    </row>
    <row r="9" spans="2:6" x14ac:dyDescent="0.25">
      <c r="B9" s="28" t="s">
        <v>479</v>
      </c>
      <c r="C9" s="378">
        <v>0</v>
      </c>
      <c r="D9" s="378">
        <v>0</v>
      </c>
      <c r="E9" s="375">
        <f t="shared" si="0"/>
        <v>0</v>
      </c>
      <c r="F9" s="373">
        <f t="shared" si="1"/>
        <v>0</v>
      </c>
    </row>
    <row r="10" spans="2:6" x14ac:dyDescent="0.25">
      <c r="B10" s="9" t="s">
        <v>401</v>
      </c>
      <c r="C10" s="377">
        <f>SUM(C5:C9)</f>
        <v>0</v>
      </c>
      <c r="D10" s="377">
        <f>SUM(D5:D9)</f>
        <v>0</v>
      </c>
      <c r="E10" s="376">
        <f>IFERROR(C10/$F$10,0)</f>
        <v>0</v>
      </c>
      <c r="F10" s="377">
        <f>SUM(F5:F9)</f>
        <v>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C0B2-1AB0-404D-83F1-56E7923FCC27}">
  <sheetPr>
    <tabColor rgb="FFFFC000"/>
  </sheetPr>
  <dimension ref="B2:G18"/>
  <sheetViews>
    <sheetView workbookViewId="0">
      <selection activeCell="B2" sqref="B2"/>
    </sheetView>
  </sheetViews>
  <sheetFormatPr defaultRowHeight="15" x14ac:dyDescent="0.25"/>
  <cols>
    <col min="1" max="1" width="9.140625" style="24"/>
    <col min="2" max="2" width="4" style="24" customWidth="1"/>
    <col min="3" max="3" width="10.42578125" style="24" bestFit="1" customWidth="1"/>
    <col min="4" max="16384" width="9.140625" style="24"/>
  </cols>
  <sheetData>
    <row r="2" spans="2:7" x14ac:dyDescent="0.25">
      <c r="B2" s="11" t="s">
        <v>718</v>
      </c>
    </row>
    <row r="4" spans="2:7" ht="34.5" customHeight="1" x14ac:dyDescent="0.25">
      <c r="B4" s="436" t="s">
        <v>671</v>
      </c>
      <c r="C4" s="436" t="s">
        <v>605</v>
      </c>
      <c r="D4" s="436" t="s">
        <v>620</v>
      </c>
      <c r="E4" s="436" t="s">
        <v>621</v>
      </c>
      <c r="F4" s="436"/>
      <c r="G4" s="436"/>
    </row>
    <row r="5" spans="2:7" ht="57" x14ac:dyDescent="0.25">
      <c r="B5" s="436"/>
      <c r="C5" s="436"/>
      <c r="D5" s="436"/>
      <c r="E5" s="77" t="s">
        <v>622</v>
      </c>
      <c r="F5" s="77" t="s">
        <v>623</v>
      </c>
      <c r="G5" s="77" t="s">
        <v>624</v>
      </c>
    </row>
    <row r="6" spans="2:7" x14ac:dyDescent="0.25">
      <c r="B6" s="17"/>
      <c r="C6" s="17"/>
      <c r="D6" s="363"/>
      <c r="E6" s="363"/>
      <c r="F6" s="363"/>
      <c r="G6" s="363"/>
    </row>
    <row r="7" spans="2:7" x14ac:dyDescent="0.25">
      <c r="B7" s="17"/>
      <c r="C7" s="17"/>
      <c r="D7" s="363"/>
      <c r="E7" s="363"/>
      <c r="F7" s="363"/>
      <c r="G7" s="363"/>
    </row>
    <row r="8" spans="2:7" x14ac:dyDescent="0.25">
      <c r="B8" s="17"/>
      <c r="C8" s="17"/>
      <c r="D8" s="363"/>
      <c r="E8" s="363"/>
      <c r="F8" s="363"/>
      <c r="G8" s="363"/>
    </row>
    <row r="9" spans="2:7" x14ac:dyDescent="0.25">
      <c r="B9" s="17"/>
      <c r="C9" s="17"/>
      <c r="D9" s="363"/>
      <c r="E9" s="363"/>
      <c r="F9" s="363"/>
      <c r="G9" s="363"/>
    </row>
    <row r="10" spans="2:7" x14ac:dyDescent="0.25">
      <c r="B10" s="17"/>
      <c r="C10" s="17"/>
      <c r="D10" s="363"/>
      <c r="E10" s="363"/>
      <c r="F10" s="363"/>
      <c r="G10" s="363"/>
    </row>
    <row r="11" spans="2:7" x14ac:dyDescent="0.25">
      <c r="B11" s="17"/>
      <c r="C11" s="17"/>
      <c r="D11" s="363"/>
      <c r="E11" s="363"/>
      <c r="F11" s="363"/>
      <c r="G11" s="363"/>
    </row>
    <row r="12" spans="2:7" x14ac:dyDescent="0.25">
      <c r="B12" s="17"/>
      <c r="C12" s="17"/>
      <c r="D12" s="363"/>
      <c r="E12" s="363"/>
      <c r="F12" s="363"/>
      <c r="G12" s="363"/>
    </row>
    <row r="13" spans="2:7" x14ac:dyDescent="0.25">
      <c r="B13" s="17"/>
      <c r="C13" s="17"/>
      <c r="D13" s="363"/>
      <c r="E13" s="363"/>
      <c r="F13" s="363"/>
      <c r="G13" s="363"/>
    </row>
    <row r="14" spans="2:7" x14ac:dyDescent="0.25">
      <c r="B14" s="17"/>
      <c r="C14" s="17"/>
      <c r="D14" s="363"/>
      <c r="E14" s="363"/>
      <c r="F14" s="363"/>
      <c r="G14" s="363"/>
    </row>
    <row r="15" spans="2:7" x14ac:dyDescent="0.25">
      <c r="B15" s="17"/>
      <c r="C15" s="17"/>
      <c r="D15" s="363"/>
      <c r="E15" s="363"/>
      <c r="F15" s="363"/>
      <c r="G15" s="363"/>
    </row>
    <row r="16" spans="2:7" x14ac:dyDescent="0.25">
      <c r="B16" s="17"/>
      <c r="C16" s="17"/>
      <c r="D16" s="363"/>
      <c r="E16" s="363"/>
      <c r="F16" s="363"/>
      <c r="G16" s="363"/>
    </row>
    <row r="17" spans="2:7" x14ac:dyDescent="0.25">
      <c r="B17" s="17"/>
      <c r="C17" s="17"/>
      <c r="D17" s="363"/>
      <c r="E17" s="363"/>
      <c r="F17" s="363"/>
      <c r="G17" s="363"/>
    </row>
    <row r="18" spans="2:7" x14ac:dyDescent="0.25">
      <c r="B18" s="506"/>
      <c r="C18" s="506" t="s">
        <v>322</v>
      </c>
      <c r="D18" s="507">
        <f>SUM(D6:D17)</f>
        <v>0</v>
      </c>
      <c r="E18" s="507">
        <f t="shared" ref="E18:G18" si="0">SUM(E6:E17)</f>
        <v>0</v>
      </c>
      <c r="F18" s="507">
        <f t="shared" si="0"/>
        <v>0</v>
      </c>
      <c r="G18" s="507">
        <f t="shared" si="0"/>
        <v>0</v>
      </c>
    </row>
  </sheetData>
  <mergeCells count="4">
    <mergeCell ref="C4:C5"/>
    <mergeCell ref="D4:D5"/>
    <mergeCell ref="B4:B5"/>
    <mergeCell ref="E4:G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4CB05-732E-4072-AE51-27A4B19D66BD}">
  <sheetPr>
    <tabColor rgb="FFFFC000"/>
  </sheetPr>
  <dimension ref="B2:G12"/>
  <sheetViews>
    <sheetView workbookViewId="0">
      <selection activeCell="B2" sqref="B2"/>
    </sheetView>
  </sheetViews>
  <sheetFormatPr defaultRowHeight="15" x14ac:dyDescent="0.25"/>
  <cols>
    <col min="1" max="1" width="9.140625" style="24"/>
    <col min="2" max="2" width="4" style="24" customWidth="1"/>
    <col min="3" max="3" width="38.42578125" style="24" customWidth="1"/>
    <col min="4" max="16384" width="9.140625" style="24"/>
  </cols>
  <sheetData>
    <row r="2" spans="2:7" x14ac:dyDescent="0.25">
      <c r="B2" s="11" t="s">
        <v>719</v>
      </c>
    </row>
    <row r="4" spans="2:7" ht="26.25" customHeight="1" x14ac:dyDescent="0.25">
      <c r="B4" s="441" t="s">
        <v>671</v>
      </c>
      <c r="C4" s="436" t="s">
        <v>537</v>
      </c>
      <c r="D4" s="436" t="s">
        <v>494</v>
      </c>
      <c r="E4" s="443" t="s">
        <v>625</v>
      </c>
      <c r="F4" s="444"/>
      <c r="G4" s="445"/>
    </row>
    <row r="5" spans="2:7" x14ac:dyDescent="0.25">
      <c r="B5" s="442"/>
      <c r="C5" s="436"/>
      <c r="D5" s="436"/>
      <c r="E5" s="77">
        <v>2016</v>
      </c>
      <c r="F5" s="77">
        <v>2017</v>
      </c>
      <c r="G5" s="77">
        <v>2018</v>
      </c>
    </row>
    <row r="6" spans="2:7" x14ac:dyDescent="0.25">
      <c r="B6" s="84" t="s">
        <v>7</v>
      </c>
      <c r="C6" s="78" t="s">
        <v>626</v>
      </c>
      <c r="D6" s="78" t="s">
        <v>627</v>
      </c>
      <c r="E6" s="361">
        <v>0</v>
      </c>
      <c r="F6" s="361">
        <v>0</v>
      </c>
      <c r="G6" s="361">
        <v>0</v>
      </c>
    </row>
    <row r="7" spans="2:7" x14ac:dyDescent="0.25">
      <c r="B7" s="84" t="s">
        <v>8</v>
      </c>
      <c r="C7" s="78" t="s">
        <v>628</v>
      </c>
      <c r="D7" s="84" t="s">
        <v>539</v>
      </c>
      <c r="E7" s="361">
        <v>0</v>
      </c>
      <c r="F7" s="361">
        <v>0</v>
      </c>
      <c r="G7" s="361">
        <v>0</v>
      </c>
    </row>
    <row r="8" spans="2:7" x14ac:dyDescent="0.25">
      <c r="B8" s="84" t="s">
        <v>9</v>
      </c>
      <c r="C8" s="78" t="s">
        <v>629</v>
      </c>
      <c r="D8" s="84" t="s">
        <v>539</v>
      </c>
      <c r="E8" s="362">
        <f>E9+E10</f>
        <v>0</v>
      </c>
      <c r="F8" s="362">
        <f>F9+F10</f>
        <v>0</v>
      </c>
      <c r="G8" s="362">
        <f>G9+G10</f>
        <v>0</v>
      </c>
    </row>
    <row r="9" spans="2:7" x14ac:dyDescent="0.25">
      <c r="B9" s="84"/>
      <c r="C9" s="508" t="s">
        <v>630</v>
      </c>
      <c r="D9" s="84" t="s">
        <v>539</v>
      </c>
      <c r="E9" s="361">
        <v>0</v>
      </c>
      <c r="F9" s="361">
        <v>0</v>
      </c>
      <c r="G9" s="361">
        <v>0</v>
      </c>
    </row>
    <row r="10" spans="2:7" x14ac:dyDescent="0.25">
      <c r="B10" s="84"/>
      <c r="C10" s="508" t="s">
        <v>631</v>
      </c>
      <c r="D10" s="84" t="s">
        <v>539</v>
      </c>
      <c r="E10" s="361">
        <v>0</v>
      </c>
      <c r="F10" s="361">
        <v>0</v>
      </c>
      <c r="G10" s="361">
        <v>0</v>
      </c>
    </row>
    <row r="11" spans="2:7" ht="30" x14ac:dyDescent="0.25">
      <c r="B11" s="84" t="s">
        <v>12</v>
      </c>
      <c r="C11" s="78" t="s">
        <v>632</v>
      </c>
      <c r="D11" s="84" t="s">
        <v>633</v>
      </c>
      <c r="E11" s="361">
        <v>0</v>
      </c>
      <c r="F11" s="361">
        <v>0</v>
      </c>
      <c r="G11" s="361">
        <v>0</v>
      </c>
    </row>
    <row r="12" spans="2:7" ht="45" x14ac:dyDescent="0.25">
      <c r="B12" s="84" t="s">
        <v>14</v>
      </c>
      <c r="C12" s="78" t="s">
        <v>634</v>
      </c>
      <c r="D12" s="84" t="s">
        <v>635</v>
      </c>
      <c r="E12" s="361">
        <v>0</v>
      </c>
      <c r="F12" s="361">
        <v>0</v>
      </c>
      <c r="G12" s="361">
        <v>0</v>
      </c>
    </row>
  </sheetData>
  <mergeCells count="4">
    <mergeCell ref="C4:C5"/>
    <mergeCell ref="D4:D5"/>
    <mergeCell ref="B4:B5"/>
    <mergeCell ref="E4:G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6357-09C4-4345-8F44-97A00546B26A}">
  <sheetPr>
    <tabColor rgb="FFFFC000"/>
  </sheetPr>
  <dimension ref="B2:G12"/>
  <sheetViews>
    <sheetView workbookViewId="0">
      <selection activeCell="B2" sqref="B2"/>
    </sheetView>
  </sheetViews>
  <sheetFormatPr defaultRowHeight="15" x14ac:dyDescent="0.25"/>
  <cols>
    <col min="1" max="1" width="9.140625" style="24"/>
    <col min="2" max="2" width="3.85546875" style="31" customWidth="1"/>
    <col min="3" max="3" width="32.42578125" style="24" customWidth="1"/>
    <col min="4" max="4" width="6" style="31" customWidth="1"/>
    <col min="5" max="5" width="5.5703125" style="31" customWidth="1"/>
    <col min="6" max="6" width="3.42578125" style="24" customWidth="1"/>
    <col min="7" max="7" width="3.85546875" style="24" bestFit="1" customWidth="1"/>
    <col min="8" max="16384" width="9.140625" style="24"/>
  </cols>
  <sheetData>
    <row r="2" spans="2:7" x14ac:dyDescent="0.25">
      <c r="B2" s="357" t="s">
        <v>720</v>
      </c>
    </row>
    <row r="4" spans="2:7" ht="28.5" customHeight="1" x14ac:dyDescent="0.25">
      <c r="B4" s="450" t="s">
        <v>671</v>
      </c>
      <c r="C4" s="457" t="s">
        <v>537</v>
      </c>
      <c r="D4" s="457" t="s">
        <v>494</v>
      </c>
      <c r="E4" s="457"/>
      <c r="F4" s="446">
        <v>2018</v>
      </c>
      <c r="G4" s="447"/>
    </row>
    <row r="5" spans="2:7" x14ac:dyDescent="0.25">
      <c r="B5" s="451"/>
      <c r="C5" s="457"/>
      <c r="D5" s="457"/>
      <c r="E5" s="457"/>
      <c r="F5" s="448"/>
      <c r="G5" s="449"/>
    </row>
    <row r="6" spans="2:7" x14ac:dyDescent="0.25">
      <c r="B6" s="6" t="s">
        <v>7</v>
      </c>
      <c r="C6" s="17" t="s">
        <v>626</v>
      </c>
      <c r="D6" s="437" t="s">
        <v>627</v>
      </c>
      <c r="E6" s="437"/>
      <c r="F6" s="452">
        <v>0</v>
      </c>
      <c r="G6" s="453"/>
    </row>
    <row r="7" spans="2:7" x14ac:dyDescent="0.25">
      <c r="B7" s="6" t="s">
        <v>8</v>
      </c>
      <c r="C7" s="17" t="s">
        <v>628</v>
      </c>
      <c r="D7" s="437" t="s">
        <v>539</v>
      </c>
      <c r="E7" s="437"/>
      <c r="F7" s="452">
        <v>0</v>
      </c>
      <c r="G7" s="453"/>
    </row>
    <row r="8" spans="2:7" x14ac:dyDescent="0.25">
      <c r="B8" s="6" t="s">
        <v>9</v>
      </c>
      <c r="C8" s="17" t="s">
        <v>636</v>
      </c>
      <c r="D8" s="437" t="s">
        <v>539</v>
      </c>
      <c r="E8" s="437"/>
      <c r="F8" s="452">
        <v>0</v>
      </c>
      <c r="G8" s="453"/>
    </row>
    <row r="9" spans="2:7" ht="30" x14ac:dyDescent="0.25">
      <c r="B9" s="6"/>
      <c r="C9" s="10" t="s">
        <v>637</v>
      </c>
      <c r="D9" s="79" t="s">
        <v>539</v>
      </c>
      <c r="E9" s="79" t="s">
        <v>488</v>
      </c>
      <c r="F9" s="359">
        <f>F10+F12</f>
        <v>0</v>
      </c>
      <c r="G9" s="358">
        <f>IFERROR(F9/F7,0)</f>
        <v>0</v>
      </c>
    </row>
    <row r="10" spans="2:7" x14ac:dyDescent="0.25">
      <c r="B10" s="438"/>
      <c r="C10" s="454" t="s">
        <v>638</v>
      </c>
      <c r="D10" s="437" t="s">
        <v>539</v>
      </c>
      <c r="E10" s="437" t="s">
        <v>488</v>
      </c>
      <c r="F10" s="455">
        <v>0</v>
      </c>
      <c r="G10" s="456">
        <f>IFERROR(F10/F7,0)</f>
        <v>0</v>
      </c>
    </row>
    <row r="11" spans="2:7" x14ac:dyDescent="0.25">
      <c r="B11" s="438"/>
      <c r="C11" s="454"/>
      <c r="D11" s="437"/>
      <c r="E11" s="437"/>
      <c r="F11" s="455"/>
      <c r="G11" s="456"/>
    </row>
    <row r="12" spans="2:7" ht="45" x14ac:dyDescent="0.25">
      <c r="B12" s="6"/>
      <c r="C12" s="10" t="s">
        <v>639</v>
      </c>
      <c r="D12" s="79" t="s">
        <v>539</v>
      </c>
      <c r="E12" s="79" t="s">
        <v>488</v>
      </c>
      <c r="F12" s="360">
        <v>0</v>
      </c>
      <c r="G12" s="358">
        <f>IFERROR(F12/F7,0)</f>
        <v>0</v>
      </c>
    </row>
  </sheetData>
  <mergeCells count="16">
    <mergeCell ref="G10:G11"/>
    <mergeCell ref="C4:C5"/>
    <mergeCell ref="D4:E5"/>
    <mergeCell ref="D6:E6"/>
    <mergeCell ref="D7:E7"/>
    <mergeCell ref="B10:B11"/>
    <mergeCell ref="C10:C11"/>
    <mergeCell ref="D10:D11"/>
    <mergeCell ref="E10:E11"/>
    <mergeCell ref="F10:F11"/>
    <mergeCell ref="F4:G5"/>
    <mergeCell ref="B4:B5"/>
    <mergeCell ref="F8:G8"/>
    <mergeCell ref="F7:G7"/>
    <mergeCell ref="F6:G6"/>
    <mergeCell ref="D8:E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1296-7A8A-4FA3-9AC3-E4E05536EFD0}">
  <sheetPr>
    <tabColor rgb="FFFFC000"/>
  </sheetPr>
  <dimension ref="B2:E8"/>
  <sheetViews>
    <sheetView workbookViewId="0">
      <selection activeCell="B2" sqref="B2"/>
    </sheetView>
  </sheetViews>
  <sheetFormatPr defaultRowHeight="15" x14ac:dyDescent="0.25"/>
  <cols>
    <col min="1" max="1" width="9.140625" style="24"/>
    <col min="2" max="2" width="37.140625" style="24" customWidth="1"/>
    <col min="3" max="5" width="7.140625" style="24" bestFit="1" customWidth="1"/>
    <col min="6" max="16384" width="9.140625" style="24"/>
  </cols>
  <sheetData>
    <row r="2" spans="2:5" x14ac:dyDescent="0.25">
      <c r="B2" s="11" t="s">
        <v>721</v>
      </c>
    </row>
    <row r="4" spans="2:5" x14ac:dyDescent="0.25">
      <c r="B4" s="34" t="s">
        <v>640</v>
      </c>
      <c r="C4" s="3">
        <v>2016</v>
      </c>
      <c r="D4" s="3">
        <v>2017</v>
      </c>
      <c r="E4" s="3">
        <v>2018</v>
      </c>
    </row>
    <row r="5" spans="2:5" x14ac:dyDescent="0.25">
      <c r="B5" s="10" t="s">
        <v>453</v>
      </c>
      <c r="C5" s="6">
        <v>0</v>
      </c>
      <c r="D5" s="6">
        <v>0</v>
      </c>
      <c r="E5" s="6">
        <v>0</v>
      </c>
    </row>
    <row r="6" spans="2:5" x14ac:dyDescent="0.25">
      <c r="B6" s="10" t="s">
        <v>454</v>
      </c>
      <c r="C6" s="6">
        <v>0</v>
      </c>
      <c r="D6" s="6">
        <v>0</v>
      </c>
      <c r="E6" s="6">
        <v>0</v>
      </c>
    </row>
    <row r="7" spans="2:5" x14ac:dyDescent="0.25">
      <c r="B7" s="10" t="s">
        <v>455</v>
      </c>
      <c r="C7" s="6">
        <v>0</v>
      </c>
      <c r="D7" s="6">
        <v>0</v>
      </c>
      <c r="E7" s="6">
        <v>0</v>
      </c>
    </row>
    <row r="8" spans="2:5" x14ac:dyDescent="0.25">
      <c r="B8" s="10" t="s">
        <v>456</v>
      </c>
      <c r="C8" s="355">
        <f>IFERROR(C7/C6,0)</f>
        <v>0</v>
      </c>
      <c r="D8" s="355">
        <f>IFERROR(D7/D6,0)</f>
        <v>0</v>
      </c>
      <c r="E8" s="355">
        <f>IFERROR(E7/E6,0)</f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C2:G20"/>
  <sheetViews>
    <sheetView zoomScaleNormal="100" workbookViewId="0">
      <selection activeCell="C2" sqref="C2"/>
    </sheetView>
  </sheetViews>
  <sheetFormatPr defaultRowHeight="15" x14ac:dyDescent="0.25"/>
  <cols>
    <col min="1" max="2" width="9.140625" style="24"/>
    <col min="3" max="3" width="15.85546875" style="24" customWidth="1"/>
    <col min="4" max="4" width="13" style="24" customWidth="1"/>
    <col min="5" max="5" width="19" style="24" customWidth="1"/>
    <col min="6" max="6" width="27.140625" style="24" customWidth="1"/>
    <col min="7" max="7" width="22.28515625" style="24" bestFit="1" customWidth="1"/>
    <col min="8" max="16384" width="9.140625" style="24"/>
  </cols>
  <sheetData>
    <row r="2" spans="3:7" ht="15" customHeight="1" x14ac:dyDescent="0.25">
      <c r="C2" s="354" t="s">
        <v>722</v>
      </c>
      <c r="D2" s="54"/>
    </row>
    <row r="4" spans="3:7" x14ac:dyDescent="0.25">
      <c r="C4" s="438" t="s">
        <v>652</v>
      </c>
      <c r="D4" s="438" t="s">
        <v>653</v>
      </c>
      <c r="E4" s="438" t="s">
        <v>654</v>
      </c>
      <c r="F4" s="438" t="s">
        <v>655</v>
      </c>
      <c r="G4" s="438" t="s">
        <v>656</v>
      </c>
    </row>
    <row r="5" spans="3:7" x14ac:dyDescent="0.25">
      <c r="C5" s="458"/>
      <c r="D5" s="458"/>
      <c r="E5" s="458"/>
      <c r="F5" s="438"/>
      <c r="G5" s="458"/>
    </row>
    <row r="6" spans="3:7" x14ac:dyDescent="0.25">
      <c r="C6" s="458"/>
      <c r="D6" s="458"/>
      <c r="E6" s="458"/>
      <c r="F6" s="438" t="s">
        <v>657</v>
      </c>
      <c r="G6" s="458"/>
    </row>
    <row r="7" spans="3:7" x14ac:dyDescent="0.25">
      <c r="C7" s="458"/>
      <c r="D7" s="458"/>
      <c r="E7" s="458"/>
      <c r="F7" s="438"/>
      <c r="G7" s="458"/>
    </row>
    <row r="8" spans="3:7" x14ac:dyDescent="0.25">
      <c r="C8" s="458"/>
      <c r="D8" s="458"/>
      <c r="E8" s="438" t="s">
        <v>658</v>
      </c>
      <c r="F8" s="438" t="s">
        <v>659</v>
      </c>
      <c r="G8" s="438" t="s">
        <v>660</v>
      </c>
    </row>
    <row r="9" spans="3:7" x14ac:dyDescent="0.25">
      <c r="C9" s="458"/>
      <c r="D9" s="458"/>
      <c r="E9" s="458"/>
      <c r="F9" s="438"/>
      <c r="G9" s="458"/>
    </row>
    <row r="10" spans="3:7" x14ac:dyDescent="0.25">
      <c r="C10" s="458"/>
      <c r="D10" s="458"/>
      <c r="E10" s="458"/>
      <c r="F10" s="438" t="s">
        <v>661</v>
      </c>
      <c r="G10" s="458"/>
    </row>
    <row r="11" spans="3:7" x14ac:dyDescent="0.25">
      <c r="C11" s="458"/>
      <c r="D11" s="458"/>
      <c r="E11" s="458"/>
      <c r="F11" s="438"/>
      <c r="G11" s="458"/>
    </row>
    <row r="12" spans="3:7" x14ac:dyDescent="0.25">
      <c r="C12" s="458"/>
      <c r="D12" s="438" t="s">
        <v>662</v>
      </c>
      <c r="E12" s="438" t="s">
        <v>663</v>
      </c>
      <c r="F12" s="438" t="s">
        <v>664</v>
      </c>
      <c r="G12" s="458"/>
    </row>
    <row r="13" spans="3:7" x14ac:dyDescent="0.25">
      <c r="C13" s="458"/>
      <c r="D13" s="458"/>
      <c r="E13" s="458"/>
      <c r="F13" s="438"/>
      <c r="G13" s="458"/>
    </row>
    <row r="14" spans="3:7" x14ac:dyDescent="0.25">
      <c r="C14" s="458"/>
      <c r="D14" s="458"/>
      <c r="E14" s="458"/>
      <c r="F14" s="438" t="s">
        <v>665</v>
      </c>
      <c r="G14" s="458"/>
    </row>
    <row r="15" spans="3:7" x14ac:dyDescent="0.25">
      <c r="C15" s="458"/>
      <c r="D15" s="458"/>
      <c r="E15" s="458"/>
      <c r="F15" s="438"/>
      <c r="G15" s="458"/>
    </row>
    <row r="16" spans="3:7" ht="45" x14ac:dyDescent="0.25">
      <c r="C16" s="458"/>
      <c r="D16" s="458"/>
      <c r="E16" s="438" t="s">
        <v>666</v>
      </c>
      <c r="F16" s="6" t="s">
        <v>667</v>
      </c>
      <c r="G16" s="458"/>
    </row>
    <row r="17" spans="3:7" ht="30" x14ac:dyDescent="0.25">
      <c r="C17" s="458"/>
      <c r="D17" s="458"/>
      <c r="E17" s="458"/>
      <c r="F17" s="6" t="s">
        <v>458</v>
      </c>
      <c r="G17" s="458"/>
    </row>
    <row r="18" spans="3:7" x14ac:dyDescent="0.25">
      <c r="C18" s="458"/>
      <c r="D18" s="458"/>
      <c r="E18" s="458"/>
      <c r="F18" s="91" t="s">
        <v>457</v>
      </c>
      <c r="G18" s="458"/>
    </row>
    <row r="19" spans="3:7" ht="30" x14ac:dyDescent="0.25">
      <c r="C19" s="458"/>
      <c r="D19" s="458"/>
      <c r="E19" s="458"/>
      <c r="F19" s="6" t="s">
        <v>459</v>
      </c>
      <c r="G19" s="458"/>
    </row>
    <row r="20" spans="3:7" x14ac:dyDescent="0.25">
      <c r="C20" s="458"/>
      <c r="D20" s="458"/>
      <c r="E20" s="458"/>
      <c r="F20" s="92" t="s">
        <v>457</v>
      </c>
      <c r="G20" s="458"/>
    </row>
  </sheetData>
  <mergeCells count="15">
    <mergeCell ref="C4:C20"/>
    <mergeCell ref="D4:D11"/>
    <mergeCell ref="E12:E15"/>
    <mergeCell ref="F12:F13"/>
    <mergeCell ref="F14:F15"/>
    <mergeCell ref="E16:E20"/>
    <mergeCell ref="D12:D20"/>
    <mergeCell ref="E4:E7"/>
    <mergeCell ref="G4:G7"/>
    <mergeCell ref="F4:F5"/>
    <mergeCell ref="F6:F7"/>
    <mergeCell ref="E8:E11"/>
    <mergeCell ref="F8:F9"/>
    <mergeCell ref="F10:F11"/>
    <mergeCell ref="G8:G2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542D-A9CB-4C1F-93FD-B166EC01B1EB}">
  <sheetPr>
    <tabColor rgb="FFFFC000"/>
  </sheetPr>
  <dimension ref="B2:M8"/>
  <sheetViews>
    <sheetView workbookViewId="0">
      <selection activeCell="B2" sqref="B2"/>
    </sheetView>
  </sheetViews>
  <sheetFormatPr defaultRowHeight="15" x14ac:dyDescent="0.25"/>
  <cols>
    <col min="3" max="3" width="21.5703125" customWidth="1"/>
    <col min="4" max="4" width="5.85546875" bestFit="1" customWidth="1"/>
    <col min="5" max="5" width="10" customWidth="1"/>
    <col min="6" max="6" width="5.28515625" bestFit="1" customWidth="1"/>
    <col min="7" max="7" width="11.28515625" customWidth="1"/>
    <col min="8" max="8" width="5.28515625" bestFit="1" customWidth="1"/>
    <col min="9" max="9" width="9.5703125" bestFit="1" customWidth="1"/>
    <col min="10" max="10" width="5.28515625" bestFit="1" customWidth="1"/>
    <col min="11" max="11" width="9.5703125" bestFit="1" customWidth="1"/>
    <col min="12" max="12" width="5.28515625" bestFit="1" customWidth="1"/>
    <col min="13" max="13" width="9.5703125" bestFit="1" customWidth="1"/>
  </cols>
  <sheetData>
    <row r="2" spans="2:13" ht="15.75" x14ac:dyDescent="0.25">
      <c r="B2" s="87" t="s">
        <v>723</v>
      </c>
    </row>
    <row r="4" spans="2:13" x14ac:dyDescent="0.25">
      <c r="B4" s="407" t="s">
        <v>483</v>
      </c>
      <c r="C4" s="421" t="s">
        <v>537</v>
      </c>
      <c r="D4" s="407" t="s">
        <v>641</v>
      </c>
      <c r="E4" s="407"/>
      <c r="F4" s="407" t="s">
        <v>642</v>
      </c>
      <c r="G4" s="407"/>
      <c r="H4" s="407" t="s">
        <v>643</v>
      </c>
      <c r="I4" s="407"/>
      <c r="J4" s="407" t="s">
        <v>644</v>
      </c>
      <c r="K4" s="407"/>
      <c r="L4" s="407" t="s">
        <v>645</v>
      </c>
      <c r="M4" s="407"/>
    </row>
    <row r="5" spans="2:13" x14ac:dyDescent="0.25">
      <c r="B5" s="407"/>
      <c r="C5" s="422"/>
      <c r="D5" s="459" t="s">
        <v>322</v>
      </c>
      <c r="E5" s="459" t="s">
        <v>646</v>
      </c>
      <c r="F5" s="459" t="s">
        <v>322</v>
      </c>
      <c r="G5" s="459" t="s">
        <v>646</v>
      </c>
      <c r="H5" s="459" t="s">
        <v>322</v>
      </c>
      <c r="I5" s="459" t="s">
        <v>646</v>
      </c>
      <c r="J5" s="459" t="s">
        <v>322</v>
      </c>
      <c r="K5" s="459" t="s">
        <v>646</v>
      </c>
      <c r="L5" s="460" t="s">
        <v>322</v>
      </c>
      <c r="M5" s="459" t="s">
        <v>646</v>
      </c>
    </row>
    <row r="6" spans="2:13" x14ac:dyDescent="0.25">
      <c r="B6" s="407"/>
      <c r="C6" s="423"/>
      <c r="D6" s="459"/>
      <c r="E6" s="459"/>
      <c r="F6" s="459"/>
      <c r="G6" s="459"/>
      <c r="H6" s="459"/>
      <c r="I6" s="459"/>
      <c r="J6" s="459"/>
      <c r="K6" s="459"/>
      <c r="L6" s="461"/>
      <c r="M6" s="459"/>
    </row>
    <row r="7" spans="2:13" x14ac:dyDescent="0.25">
      <c r="B7" s="6" t="s">
        <v>7</v>
      </c>
      <c r="C7" s="5" t="s">
        <v>647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2:13" x14ac:dyDescent="0.25">
      <c r="B8" s="6" t="s">
        <v>8</v>
      </c>
      <c r="C8" s="5" t="s">
        <v>648</v>
      </c>
      <c r="D8" s="6"/>
      <c r="E8" s="6"/>
      <c r="F8" s="6"/>
      <c r="G8" s="6"/>
      <c r="H8" s="6"/>
      <c r="I8" s="6"/>
      <c r="J8" s="6"/>
      <c r="K8" s="6"/>
      <c r="L8" s="6"/>
      <c r="M8" s="6"/>
    </row>
  </sheetData>
  <mergeCells count="17">
    <mergeCell ref="M5:M6"/>
    <mergeCell ref="L5:L6"/>
    <mergeCell ref="B4:B6"/>
    <mergeCell ref="D4:E4"/>
    <mergeCell ref="F4:G4"/>
    <mergeCell ref="H4:I4"/>
    <mergeCell ref="J4:K4"/>
    <mergeCell ref="L4:M4"/>
    <mergeCell ref="D5:D6"/>
    <mergeCell ref="E5:E6"/>
    <mergeCell ref="F5:F6"/>
    <mergeCell ref="G5:G6"/>
    <mergeCell ref="C4:C6"/>
    <mergeCell ref="H5:H6"/>
    <mergeCell ref="I5:I6"/>
    <mergeCell ref="J5:J6"/>
    <mergeCell ref="K5:K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127F-F736-4CE5-AA00-8E15C70A70C5}">
  <sheetPr>
    <tabColor rgb="FFFFC000"/>
  </sheetPr>
  <dimension ref="B2:H11"/>
  <sheetViews>
    <sheetView workbookViewId="0">
      <selection activeCell="D11" sqref="D11"/>
    </sheetView>
  </sheetViews>
  <sheetFormatPr defaultRowHeight="15" x14ac:dyDescent="0.25"/>
  <cols>
    <col min="1" max="1" width="9.140625" style="24"/>
    <col min="2" max="2" width="20.7109375" style="24" customWidth="1"/>
    <col min="3" max="16384" width="9.140625" style="24"/>
  </cols>
  <sheetData>
    <row r="2" spans="2:8" x14ac:dyDescent="0.25">
      <c r="B2" s="11" t="s">
        <v>724</v>
      </c>
    </row>
    <row r="4" spans="2:8" x14ac:dyDescent="0.25">
      <c r="B4" s="407" t="s">
        <v>649</v>
      </c>
      <c r="C4" s="407">
        <v>2016</v>
      </c>
      <c r="D4" s="407"/>
      <c r="E4" s="407">
        <v>2017</v>
      </c>
      <c r="F4" s="407"/>
      <c r="G4" s="407">
        <v>2018</v>
      </c>
      <c r="H4" s="407"/>
    </row>
    <row r="5" spans="2:8" ht="57" x14ac:dyDescent="0.25">
      <c r="B5" s="407"/>
      <c r="C5" s="3" t="s">
        <v>650</v>
      </c>
      <c r="D5" s="3" t="s">
        <v>651</v>
      </c>
      <c r="E5" s="3" t="s">
        <v>650</v>
      </c>
      <c r="F5" s="3" t="s">
        <v>651</v>
      </c>
      <c r="G5" s="3" t="s">
        <v>650</v>
      </c>
      <c r="H5" s="3" t="s">
        <v>651</v>
      </c>
    </row>
    <row r="6" spans="2:8" x14ac:dyDescent="0.25">
      <c r="B6" s="5" t="s">
        <v>450</v>
      </c>
      <c r="C6" s="66">
        <v>0</v>
      </c>
      <c r="D6" s="6"/>
      <c r="E6" s="66">
        <v>0</v>
      </c>
      <c r="F6" s="6"/>
      <c r="G6" s="66">
        <v>0</v>
      </c>
      <c r="H6" s="88"/>
    </row>
    <row r="7" spans="2:8" x14ac:dyDescent="0.25">
      <c r="B7" s="5" t="s">
        <v>443</v>
      </c>
      <c r="C7" s="66">
        <v>0</v>
      </c>
      <c r="D7" s="89"/>
      <c r="E7" s="66">
        <v>0</v>
      </c>
      <c r="F7" s="88"/>
      <c r="G7" s="66">
        <v>0</v>
      </c>
      <c r="H7" s="89"/>
    </row>
    <row r="8" spans="2:8" x14ac:dyDescent="0.25">
      <c r="B8" s="5" t="s">
        <v>451</v>
      </c>
      <c r="C8" s="66">
        <v>0</v>
      </c>
      <c r="D8" s="89"/>
      <c r="E8" s="66">
        <v>0</v>
      </c>
      <c r="F8" s="89"/>
      <c r="G8" s="66">
        <v>0</v>
      </c>
      <c r="H8" s="89"/>
    </row>
    <row r="9" spans="2:8" x14ac:dyDescent="0.25">
      <c r="B9" s="5" t="s">
        <v>444</v>
      </c>
      <c r="C9" s="66">
        <v>0</v>
      </c>
      <c r="D9" s="89"/>
      <c r="E9" s="66">
        <v>0</v>
      </c>
      <c r="F9" s="89"/>
      <c r="G9" s="66">
        <v>0</v>
      </c>
      <c r="H9" s="89"/>
    </row>
    <row r="10" spans="2:8" x14ac:dyDescent="0.25">
      <c r="B10" s="5" t="s">
        <v>445</v>
      </c>
      <c r="C10" s="66">
        <v>0</v>
      </c>
      <c r="D10" s="89"/>
      <c r="E10" s="66">
        <v>0</v>
      </c>
      <c r="F10" s="89"/>
      <c r="G10" s="66">
        <v>0</v>
      </c>
      <c r="H10" s="89"/>
    </row>
    <row r="11" spans="2:8" x14ac:dyDescent="0.25">
      <c r="B11" s="15" t="s">
        <v>322</v>
      </c>
      <c r="C11" s="350">
        <f>SUM(C6:C10)</f>
        <v>0</v>
      </c>
      <c r="D11" s="90"/>
      <c r="E11" s="350">
        <f>SUM(E6:E10)</f>
        <v>0</v>
      </c>
      <c r="F11" s="90"/>
      <c r="G11" s="350">
        <f>SUM(G6:G10)</f>
        <v>0</v>
      </c>
      <c r="H11" s="90"/>
    </row>
  </sheetData>
  <mergeCells count="4">
    <mergeCell ref="B4:B5"/>
    <mergeCell ref="C4:D4"/>
    <mergeCell ref="E4:F4"/>
    <mergeCell ref="G4:H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B2:R70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8.85546875" defaultRowHeight="15" outlineLevelRow="1" outlineLevelCol="1" x14ac:dyDescent="0.25"/>
  <cols>
    <col min="1" max="1" width="8.85546875" style="24"/>
    <col min="2" max="2" width="4.85546875" style="171" customWidth="1"/>
    <col min="3" max="3" width="48.7109375" style="24" hidden="1" customWidth="1"/>
    <col min="4" max="4" width="35.28515625" style="24" bestFit="1" customWidth="1"/>
    <col min="5" max="5" width="11.85546875" style="31" customWidth="1" outlineLevel="1"/>
    <col min="6" max="6" width="10.7109375" style="24" customWidth="1"/>
    <col min="7" max="7" width="10.7109375" style="113" bestFit="1" customWidth="1"/>
    <col min="8" max="8" width="10.7109375" style="113" hidden="1" customWidth="1" outlineLevel="1"/>
    <col min="9" max="9" width="10.7109375" style="113" bestFit="1" customWidth="1" collapsed="1"/>
    <col min="10" max="10" width="10.7109375" style="113" hidden="1" customWidth="1" outlineLevel="1"/>
    <col min="11" max="11" width="10.7109375" style="113" bestFit="1" customWidth="1" collapsed="1"/>
    <col min="12" max="14" width="10.7109375" style="113" hidden="1" customWidth="1" outlineLevel="1"/>
    <col min="15" max="15" width="8.85546875" style="24" collapsed="1"/>
    <col min="16" max="16" width="9.28515625" style="24" customWidth="1"/>
    <col min="17" max="16384" width="8.85546875" style="24"/>
  </cols>
  <sheetData>
    <row r="2" spans="2:15" x14ac:dyDescent="0.25">
      <c r="B2" s="172" t="s">
        <v>725</v>
      </c>
    </row>
    <row r="3" spans="2:15" s="117" customFormat="1" ht="27" customHeight="1" x14ac:dyDescent="0.25">
      <c r="B3" s="114"/>
      <c r="C3" s="115" t="s">
        <v>36</v>
      </c>
      <c r="D3" s="115" t="s">
        <v>37</v>
      </c>
      <c r="E3" s="115" t="s">
        <v>38</v>
      </c>
      <c r="F3" s="111">
        <v>2015</v>
      </c>
      <c r="G3" s="462" t="s">
        <v>216</v>
      </c>
      <c r="H3" s="462"/>
      <c r="I3" s="463" t="s">
        <v>247</v>
      </c>
      <c r="J3" s="463"/>
      <c r="K3" s="463" t="s">
        <v>342</v>
      </c>
      <c r="L3" s="463"/>
      <c r="M3" s="464" t="s">
        <v>370</v>
      </c>
      <c r="N3" s="465"/>
      <c r="O3" s="116"/>
    </row>
    <row r="4" spans="2:15" ht="14.45" customHeight="1" x14ac:dyDescent="0.25">
      <c r="B4" s="118"/>
      <c r="C4" s="119" t="s">
        <v>39</v>
      </c>
      <c r="D4" s="120" t="s">
        <v>40</v>
      </c>
      <c r="E4" s="121"/>
      <c r="F4" s="122"/>
      <c r="G4" s="123"/>
      <c r="H4" s="124"/>
      <c r="I4" s="123"/>
      <c r="J4" s="124"/>
      <c r="K4" s="123"/>
      <c r="L4" s="124" t="s">
        <v>218</v>
      </c>
      <c r="M4" s="125" t="s">
        <v>217</v>
      </c>
      <c r="N4" s="126" t="s">
        <v>243</v>
      </c>
      <c r="O4" s="127"/>
    </row>
    <row r="5" spans="2:15" x14ac:dyDescent="0.25">
      <c r="B5" s="128" t="s">
        <v>7</v>
      </c>
      <c r="C5" s="129" t="s">
        <v>41</v>
      </c>
      <c r="D5" s="130" t="s">
        <v>42</v>
      </c>
      <c r="E5" s="131"/>
      <c r="F5" s="132"/>
      <c r="G5" s="133"/>
      <c r="H5" s="133"/>
      <c r="I5" s="133"/>
      <c r="J5" s="133"/>
      <c r="K5" s="133"/>
      <c r="L5" s="133"/>
      <c r="M5" s="133"/>
      <c r="N5" s="133"/>
    </row>
    <row r="6" spans="2:15" x14ac:dyDescent="0.25">
      <c r="B6" s="134"/>
      <c r="C6" s="135" t="s">
        <v>43</v>
      </c>
      <c r="D6" s="136" t="s">
        <v>44</v>
      </c>
      <c r="E6" s="137" t="s">
        <v>45</v>
      </c>
      <c r="F6" s="138">
        <v>0</v>
      </c>
      <c r="G6" s="138">
        <v>0</v>
      </c>
      <c r="H6" s="139" t="e">
        <f>G6/$G$37</f>
        <v>#DIV/0!</v>
      </c>
      <c r="I6" s="138">
        <v>0</v>
      </c>
      <c r="J6" s="139" t="e">
        <f>I6/$I$37</f>
        <v>#DIV/0!</v>
      </c>
      <c r="K6" s="138">
        <v>0</v>
      </c>
      <c r="L6" s="139" t="e">
        <f>K6/$K$37</f>
        <v>#DIV/0!</v>
      </c>
      <c r="M6" s="140">
        <f>K6-I6</f>
        <v>0</v>
      </c>
      <c r="N6" s="141" t="e">
        <f>(K6-I6)/I6</f>
        <v>#DIV/0!</v>
      </c>
    </row>
    <row r="7" spans="2:15" x14ac:dyDescent="0.25">
      <c r="B7" s="134"/>
      <c r="C7" s="135" t="s">
        <v>2</v>
      </c>
      <c r="D7" s="136" t="s">
        <v>46</v>
      </c>
      <c r="E7" s="137" t="s">
        <v>47</v>
      </c>
      <c r="F7" s="138">
        <v>0</v>
      </c>
      <c r="G7" s="138">
        <v>0</v>
      </c>
      <c r="H7" s="139" t="e">
        <f t="shared" ref="H7:H37" si="0">G7/$G$37</f>
        <v>#DIV/0!</v>
      </c>
      <c r="I7" s="138">
        <v>0</v>
      </c>
      <c r="J7" s="139" t="e">
        <f t="shared" ref="J7:J18" si="1">I7/$I$37</f>
        <v>#DIV/0!</v>
      </c>
      <c r="K7" s="138">
        <v>0</v>
      </c>
      <c r="L7" s="139" t="e">
        <f t="shared" ref="L7:L18" si="2">K7/$K$37</f>
        <v>#DIV/0!</v>
      </c>
      <c r="M7" s="140">
        <f t="shared" ref="M7:M18" si="3">K7-I7</f>
        <v>0</v>
      </c>
      <c r="N7" s="141" t="e">
        <f t="shared" ref="N7:N18" si="4">(K7-I7)/I7</f>
        <v>#DIV/0!</v>
      </c>
    </row>
    <row r="8" spans="2:15" x14ac:dyDescent="0.25">
      <c r="B8" s="134"/>
      <c r="C8" s="135" t="s">
        <v>48</v>
      </c>
      <c r="D8" s="136" t="s">
        <v>49</v>
      </c>
      <c r="E8" s="137" t="s">
        <v>50</v>
      </c>
      <c r="F8" s="138">
        <v>0</v>
      </c>
      <c r="G8" s="138">
        <v>0</v>
      </c>
      <c r="H8" s="139" t="e">
        <f t="shared" si="0"/>
        <v>#DIV/0!</v>
      </c>
      <c r="I8" s="138">
        <v>0</v>
      </c>
      <c r="J8" s="139" t="e">
        <f t="shared" si="1"/>
        <v>#DIV/0!</v>
      </c>
      <c r="K8" s="138">
        <v>0</v>
      </c>
      <c r="L8" s="139" t="e">
        <f t="shared" si="2"/>
        <v>#DIV/0!</v>
      </c>
      <c r="M8" s="140">
        <f t="shared" si="3"/>
        <v>0</v>
      </c>
      <c r="N8" s="141" t="e">
        <f t="shared" si="4"/>
        <v>#DIV/0!</v>
      </c>
    </row>
    <row r="9" spans="2:15" x14ac:dyDescent="0.25">
      <c r="B9" s="134"/>
      <c r="C9" s="135" t="s">
        <v>51</v>
      </c>
      <c r="D9" s="136" t="s">
        <v>52</v>
      </c>
      <c r="E9" s="137" t="s">
        <v>53</v>
      </c>
      <c r="F9" s="138">
        <v>0</v>
      </c>
      <c r="G9" s="138">
        <v>0</v>
      </c>
      <c r="H9" s="139" t="e">
        <f t="shared" si="0"/>
        <v>#DIV/0!</v>
      </c>
      <c r="I9" s="138">
        <v>0</v>
      </c>
      <c r="J9" s="139" t="e">
        <f t="shared" si="1"/>
        <v>#DIV/0!</v>
      </c>
      <c r="K9" s="138">
        <v>0</v>
      </c>
      <c r="L9" s="139" t="e">
        <f t="shared" si="2"/>
        <v>#DIV/0!</v>
      </c>
      <c r="M9" s="140">
        <f t="shared" si="3"/>
        <v>0</v>
      </c>
      <c r="N9" s="141" t="e">
        <f t="shared" si="4"/>
        <v>#DIV/0!</v>
      </c>
    </row>
    <row r="10" spans="2:15" hidden="1" outlineLevel="1" x14ac:dyDescent="0.25">
      <c r="B10" s="134"/>
      <c r="C10" s="135" t="s">
        <v>54</v>
      </c>
      <c r="D10" s="136" t="s">
        <v>55</v>
      </c>
      <c r="E10" s="137" t="s">
        <v>56</v>
      </c>
      <c r="F10" s="138">
        <v>0</v>
      </c>
      <c r="G10" s="138">
        <v>0</v>
      </c>
      <c r="H10" s="139" t="e">
        <f t="shared" si="0"/>
        <v>#DIV/0!</v>
      </c>
      <c r="I10" s="138">
        <v>0</v>
      </c>
      <c r="J10" s="139" t="e">
        <f t="shared" si="1"/>
        <v>#DIV/0!</v>
      </c>
      <c r="K10" s="138">
        <v>0</v>
      </c>
      <c r="L10" s="139" t="e">
        <f t="shared" si="2"/>
        <v>#DIV/0!</v>
      </c>
      <c r="M10" s="140">
        <f t="shared" si="3"/>
        <v>0</v>
      </c>
      <c r="N10" s="141" t="e">
        <f t="shared" si="4"/>
        <v>#DIV/0!</v>
      </c>
    </row>
    <row r="11" spans="2:15" hidden="1" outlineLevel="1" x14ac:dyDescent="0.25">
      <c r="B11" s="134"/>
      <c r="C11" s="135" t="s">
        <v>57</v>
      </c>
      <c r="D11" s="136" t="s">
        <v>58</v>
      </c>
      <c r="E11" s="137" t="s">
        <v>59</v>
      </c>
      <c r="F11" s="138">
        <v>0</v>
      </c>
      <c r="G11" s="138">
        <v>0</v>
      </c>
      <c r="H11" s="139" t="e">
        <f t="shared" si="0"/>
        <v>#DIV/0!</v>
      </c>
      <c r="I11" s="138">
        <v>0</v>
      </c>
      <c r="J11" s="139" t="e">
        <f t="shared" si="1"/>
        <v>#DIV/0!</v>
      </c>
      <c r="K11" s="138">
        <v>0</v>
      </c>
      <c r="L11" s="139" t="e">
        <f t="shared" si="2"/>
        <v>#DIV/0!</v>
      </c>
      <c r="M11" s="140">
        <f t="shared" si="3"/>
        <v>0</v>
      </c>
      <c r="N11" s="141" t="e">
        <f t="shared" si="4"/>
        <v>#DIV/0!</v>
      </c>
    </row>
    <row r="12" spans="2:15" ht="26.25" hidden="1" outlineLevel="1" x14ac:dyDescent="0.25">
      <c r="B12" s="134"/>
      <c r="C12" s="135" t="s">
        <v>60</v>
      </c>
      <c r="D12" s="136" t="s">
        <v>61</v>
      </c>
      <c r="E12" s="137" t="s">
        <v>62</v>
      </c>
      <c r="F12" s="138">
        <v>0</v>
      </c>
      <c r="G12" s="138">
        <v>0</v>
      </c>
      <c r="H12" s="139" t="e">
        <f t="shared" si="0"/>
        <v>#DIV/0!</v>
      </c>
      <c r="I12" s="138">
        <v>0</v>
      </c>
      <c r="J12" s="139" t="e">
        <f t="shared" si="1"/>
        <v>#DIV/0!</v>
      </c>
      <c r="K12" s="138">
        <v>0</v>
      </c>
      <c r="L12" s="139" t="e">
        <f t="shared" si="2"/>
        <v>#DIV/0!</v>
      </c>
      <c r="M12" s="140">
        <f t="shared" si="3"/>
        <v>0</v>
      </c>
      <c r="N12" s="141" t="e">
        <f t="shared" si="4"/>
        <v>#DIV/0!</v>
      </c>
    </row>
    <row r="13" spans="2:15" ht="26.25" hidden="1" outlineLevel="1" x14ac:dyDescent="0.25">
      <c r="B13" s="134"/>
      <c r="C13" s="135" t="s">
        <v>63</v>
      </c>
      <c r="D13" s="136" t="s">
        <v>64</v>
      </c>
      <c r="E13" s="137" t="s">
        <v>65</v>
      </c>
      <c r="F13" s="138">
        <v>0</v>
      </c>
      <c r="G13" s="138">
        <v>0</v>
      </c>
      <c r="H13" s="139" t="e">
        <f t="shared" si="0"/>
        <v>#DIV/0!</v>
      </c>
      <c r="I13" s="138">
        <v>0</v>
      </c>
      <c r="J13" s="139" t="e">
        <f t="shared" si="1"/>
        <v>#DIV/0!</v>
      </c>
      <c r="K13" s="138">
        <v>0</v>
      </c>
      <c r="L13" s="139" t="e">
        <f t="shared" si="2"/>
        <v>#DIV/0!</v>
      </c>
      <c r="M13" s="140">
        <f t="shared" si="3"/>
        <v>0</v>
      </c>
      <c r="N13" s="141" t="e">
        <f t="shared" si="4"/>
        <v>#DIV/0!</v>
      </c>
    </row>
    <row r="14" spans="2:15" hidden="1" outlineLevel="1" x14ac:dyDescent="0.25">
      <c r="B14" s="134"/>
      <c r="C14" s="135" t="s">
        <v>66</v>
      </c>
      <c r="D14" s="136" t="s">
        <v>67</v>
      </c>
      <c r="E14" s="137" t="s">
        <v>68</v>
      </c>
      <c r="F14" s="138">
        <v>0</v>
      </c>
      <c r="G14" s="138">
        <v>0</v>
      </c>
      <c r="H14" s="139" t="e">
        <f t="shared" si="0"/>
        <v>#DIV/0!</v>
      </c>
      <c r="I14" s="138">
        <v>0</v>
      </c>
      <c r="J14" s="139" t="e">
        <f t="shared" si="1"/>
        <v>#DIV/0!</v>
      </c>
      <c r="K14" s="138">
        <v>0</v>
      </c>
      <c r="L14" s="139" t="e">
        <f t="shared" si="2"/>
        <v>#DIV/0!</v>
      </c>
      <c r="M14" s="140">
        <f t="shared" si="3"/>
        <v>0</v>
      </c>
      <c r="N14" s="141" t="e">
        <f t="shared" si="4"/>
        <v>#DIV/0!</v>
      </c>
    </row>
    <row r="15" spans="2:15" hidden="1" outlineLevel="1" x14ac:dyDescent="0.25">
      <c r="B15" s="134"/>
      <c r="C15" s="135" t="s">
        <v>69</v>
      </c>
      <c r="D15" s="136" t="s">
        <v>70</v>
      </c>
      <c r="E15" s="137" t="s">
        <v>71</v>
      </c>
      <c r="F15" s="138">
        <v>0</v>
      </c>
      <c r="G15" s="138">
        <v>0</v>
      </c>
      <c r="H15" s="139" t="e">
        <f t="shared" si="0"/>
        <v>#DIV/0!</v>
      </c>
      <c r="I15" s="138">
        <v>0</v>
      </c>
      <c r="J15" s="139" t="e">
        <f t="shared" si="1"/>
        <v>#DIV/0!</v>
      </c>
      <c r="K15" s="138">
        <v>0</v>
      </c>
      <c r="L15" s="139" t="e">
        <f t="shared" si="2"/>
        <v>#DIV/0!</v>
      </c>
      <c r="M15" s="140">
        <f t="shared" si="3"/>
        <v>0</v>
      </c>
      <c r="N15" s="141" t="e">
        <f t="shared" si="4"/>
        <v>#DIV/0!</v>
      </c>
    </row>
    <row r="16" spans="2:15" hidden="1" outlineLevel="1" x14ac:dyDescent="0.25">
      <c r="B16" s="134"/>
      <c r="C16" s="135" t="s">
        <v>72</v>
      </c>
      <c r="D16" s="136" t="s">
        <v>73</v>
      </c>
      <c r="E16" s="137" t="s">
        <v>74</v>
      </c>
      <c r="F16" s="138">
        <v>0</v>
      </c>
      <c r="G16" s="138">
        <v>0</v>
      </c>
      <c r="H16" s="139" t="e">
        <f t="shared" si="0"/>
        <v>#DIV/0!</v>
      </c>
      <c r="I16" s="138">
        <v>0</v>
      </c>
      <c r="J16" s="139" t="e">
        <f t="shared" si="1"/>
        <v>#DIV/0!</v>
      </c>
      <c r="K16" s="138">
        <v>0</v>
      </c>
      <c r="L16" s="139" t="e">
        <f t="shared" si="2"/>
        <v>#DIV/0!</v>
      </c>
      <c r="M16" s="140">
        <f t="shared" si="3"/>
        <v>0</v>
      </c>
      <c r="N16" s="141" t="e">
        <f t="shared" si="4"/>
        <v>#DIV/0!</v>
      </c>
    </row>
    <row r="17" spans="2:18" hidden="1" outlineLevel="1" x14ac:dyDescent="0.25">
      <c r="B17" s="134"/>
      <c r="C17" s="135" t="s">
        <v>75</v>
      </c>
      <c r="D17" s="136" t="s">
        <v>76</v>
      </c>
      <c r="E17" s="137" t="s">
        <v>77</v>
      </c>
      <c r="F17" s="138">
        <v>0</v>
      </c>
      <c r="G17" s="138">
        <v>0</v>
      </c>
      <c r="H17" s="139" t="e">
        <f t="shared" si="0"/>
        <v>#DIV/0!</v>
      </c>
      <c r="I17" s="138">
        <v>0</v>
      </c>
      <c r="J17" s="139" t="e">
        <f t="shared" si="1"/>
        <v>#DIV/0!</v>
      </c>
      <c r="K17" s="138">
        <v>0</v>
      </c>
      <c r="L17" s="139" t="e">
        <f t="shared" si="2"/>
        <v>#DIV/0!</v>
      </c>
      <c r="M17" s="140">
        <f t="shared" si="3"/>
        <v>0</v>
      </c>
      <c r="N17" s="141" t="e">
        <f t="shared" si="4"/>
        <v>#DIV/0!</v>
      </c>
    </row>
    <row r="18" spans="2:18" collapsed="1" x14ac:dyDescent="0.25">
      <c r="B18" s="142"/>
      <c r="C18" s="143" t="s">
        <v>78</v>
      </c>
      <c r="D18" s="144" t="s">
        <v>79</v>
      </c>
      <c r="E18" s="145" t="s">
        <v>80</v>
      </c>
      <c r="F18" s="146">
        <f>SUM(F6:F17)</f>
        <v>0</v>
      </c>
      <c r="G18" s="146">
        <f>SUM(G6:G17)</f>
        <v>0</v>
      </c>
      <c r="H18" s="147" t="e">
        <f t="shared" si="0"/>
        <v>#DIV/0!</v>
      </c>
      <c r="I18" s="146">
        <f t="shared" ref="I18:K18" si="5">SUM(I6:I17)</f>
        <v>0</v>
      </c>
      <c r="J18" s="147" t="e">
        <f t="shared" si="1"/>
        <v>#DIV/0!</v>
      </c>
      <c r="K18" s="146">
        <f t="shared" si="5"/>
        <v>0</v>
      </c>
      <c r="L18" s="147" t="e">
        <f t="shared" si="2"/>
        <v>#DIV/0!</v>
      </c>
      <c r="M18" s="148">
        <f t="shared" si="3"/>
        <v>0</v>
      </c>
      <c r="N18" s="149" t="e">
        <f t="shared" si="4"/>
        <v>#DIV/0!</v>
      </c>
    </row>
    <row r="19" spans="2:18" x14ac:dyDescent="0.25">
      <c r="B19" s="150" t="s">
        <v>8</v>
      </c>
      <c r="C19" s="151" t="s">
        <v>31</v>
      </c>
      <c r="D19" s="130" t="s">
        <v>81</v>
      </c>
      <c r="E19" s="152"/>
      <c r="F19" s="133"/>
      <c r="G19" s="133"/>
      <c r="H19" s="133"/>
      <c r="I19" s="133"/>
      <c r="J19" s="133"/>
      <c r="K19" s="133"/>
      <c r="L19" s="133"/>
      <c r="M19" s="133"/>
      <c r="N19" s="133"/>
    </row>
    <row r="20" spans="2:18" x14ac:dyDescent="0.25">
      <c r="B20" s="134"/>
      <c r="C20" s="135" t="s">
        <v>82</v>
      </c>
      <c r="D20" s="136" t="s">
        <v>83</v>
      </c>
      <c r="E20" s="137" t="s">
        <v>84</v>
      </c>
      <c r="F20" s="138">
        <v>0</v>
      </c>
      <c r="G20" s="138">
        <v>0</v>
      </c>
      <c r="H20" s="139" t="e">
        <f t="shared" si="0"/>
        <v>#DIV/0!</v>
      </c>
      <c r="I20" s="138">
        <v>0</v>
      </c>
      <c r="J20" s="139" t="e">
        <f t="shared" ref="J20:J37" si="6">I20/$I$37</f>
        <v>#DIV/0!</v>
      </c>
      <c r="K20" s="138">
        <v>0</v>
      </c>
      <c r="L20" s="139" t="e">
        <f t="shared" ref="L20:L37" si="7">K20/$K$37</f>
        <v>#DIV/0!</v>
      </c>
      <c r="M20" s="140">
        <f t="shared" ref="M20:M37" si="8">K20-I20</f>
        <v>0</v>
      </c>
      <c r="N20" s="141" t="e">
        <f t="shared" ref="N20:N37" si="9">(K20-I20)/I20</f>
        <v>#DIV/0!</v>
      </c>
      <c r="P20" s="153">
        <f>SUM(G20,F20)/2</f>
        <v>0</v>
      </c>
      <c r="Q20" s="153">
        <f>SUM(G20+I20)/2</f>
        <v>0</v>
      </c>
      <c r="R20" s="153">
        <f>SUM(I20+K20)/2</f>
        <v>0</v>
      </c>
    </row>
    <row r="21" spans="2:18" hidden="1" outlineLevel="1" x14ac:dyDescent="0.25">
      <c r="B21" s="134"/>
      <c r="C21" s="135" t="s">
        <v>85</v>
      </c>
      <c r="D21" s="136" t="s">
        <v>86</v>
      </c>
      <c r="E21" s="137" t="s">
        <v>87</v>
      </c>
      <c r="F21" s="138">
        <v>0</v>
      </c>
      <c r="G21" s="138">
        <v>0</v>
      </c>
      <c r="H21" s="139" t="e">
        <f t="shared" si="0"/>
        <v>#DIV/0!</v>
      </c>
      <c r="I21" s="138">
        <v>0</v>
      </c>
      <c r="J21" s="139" t="e">
        <f t="shared" si="6"/>
        <v>#DIV/0!</v>
      </c>
      <c r="K21" s="138">
        <v>0</v>
      </c>
      <c r="L21" s="139" t="e">
        <f t="shared" si="7"/>
        <v>#DIV/0!</v>
      </c>
      <c r="M21" s="140">
        <f t="shared" si="8"/>
        <v>0</v>
      </c>
      <c r="N21" s="141" t="e">
        <f t="shared" si="9"/>
        <v>#DIV/0!</v>
      </c>
      <c r="P21" s="154"/>
      <c r="Q21" s="154"/>
      <c r="R21" s="154"/>
    </row>
    <row r="22" spans="2:18" collapsed="1" x14ac:dyDescent="0.25">
      <c r="B22" s="134"/>
      <c r="C22" s="135" t="s">
        <v>88</v>
      </c>
      <c r="D22" s="136" t="s">
        <v>89</v>
      </c>
      <c r="E22" s="137" t="s">
        <v>90</v>
      </c>
      <c r="F22" s="138">
        <v>0</v>
      </c>
      <c r="G22" s="138">
        <v>0</v>
      </c>
      <c r="H22" s="139" t="e">
        <f t="shared" si="0"/>
        <v>#DIV/0!</v>
      </c>
      <c r="I22" s="138">
        <v>0</v>
      </c>
      <c r="J22" s="139" t="e">
        <f t="shared" si="6"/>
        <v>#DIV/0!</v>
      </c>
      <c r="K22" s="138">
        <v>0</v>
      </c>
      <c r="L22" s="139" t="e">
        <f t="shared" si="7"/>
        <v>#DIV/0!</v>
      </c>
      <c r="M22" s="140">
        <f t="shared" si="8"/>
        <v>0</v>
      </c>
      <c r="N22" s="141" t="e">
        <f t="shared" si="9"/>
        <v>#DIV/0!</v>
      </c>
      <c r="P22" s="154"/>
      <c r="Q22" s="154"/>
      <c r="R22" s="154"/>
    </row>
    <row r="23" spans="2:18" hidden="1" outlineLevel="1" x14ac:dyDescent="0.25">
      <c r="B23" s="134"/>
      <c r="C23" s="135" t="s">
        <v>91</v>
      </c>
      <c r="D23" s="136" t="s">
        <v>92</v>
      </c>
      <c r="E23" s="137" t="s">
        <v>93</v>
      </c>
      <c r="F23" s="138">
        <v>0</v>
      </c>
      <c r="G23" s="138">
        <v>0</v>
      </c>
      <c r="H23" s="139" t="e">
        <f t="shared" si="0"/>
        <v>#DIV/0!</v>
      </c>
      <c r="I23" s="138">
        <v>0</v>
      </c>
      <c r="J23" s="139" t="e">
        <f t="shared" si="6"/>
        <v>#DIV/0!</v>
      </c>
      <c r="K23" s="138">
        <v>0</v>
      </c>
      <c r="L23" s="139" t="e">
        <f t="shared" si="7"/>
        <v>#DIV/0!</v>
      </c>
      <c r="M23" s="140">
        <f t="shared" si="8"/>
        <v>0</v>
      </c>
      <c r="N23" s="141" t="e">
        <f t="shared" si="9"/>
        <v>#DIV/0!</v>
      </c>
      <c r="P23" s="154"/>
      <c r="Q23" s="154"/>
      <c r="R23" s="154"/>
    </row>
    <row r="24" spans="2:18" collapsed="1" x14ac:dyDescent="0.25">
      <c r="B24" s="134"/>
      <c r="C24" s="135" t="s">
        <v>94</v>
      </c>
      <c r="D24" s="136" t="s">
        <v>95</v>
      </c>
      <c r="E24" s="137" t="s">
        <v>96</v>
      </c>
      <c r="F24" s="138">
        <v>0</v>
      </c>
      <c r="G24" s="138">
        <v>0</v>
      </c>
      <c r="H24" s="139" t="e">
        <f t="shared" si="0"/>
        <v>#DIV/0!</v>
      </c>
      <c r="I24" s="138">
        <v>0</v>
      </c>
      <c r="J24" s="139" t="e">
        <f t="shared" si="6"/>
        <v>#DIV/0!</v>
      </c>
      <c r="K24" s="138">
        <v>0</v>
      </c>
      <c r="L24" s="139" t="e">
        <f t="shared" si="7"/>
        <v>#DIV/0!</v>
      </c>
      <c r="M24" s="140">
        <f t="shared" si="8"/>
        <v>0</v>
      </c>
      <c r="N24" s="141" t="e">
        <f t="shared" si="9"/>
        <v>#DIV/0!</v>
      </c>
      <c r="P24" s="154"/>
      <c r="Q24" s="154"/>
      <c r="R24" s="154"/>
    </row>
    <row r="25" spans="2:18" x14ac:dyDescent="0.25">
      <c r="B25" s="134"/>
      <c r="C25" s="135" t="s">
        <v>97</v>
      </c>
      <c r="D25" s="136" t="s">
        <v>98</v>
      </c>
      <c r="E25" s="137" t="s">
        <v>99</v>
      </c>
      <c r="F25" s="138">
        <v>0</v>
      </c>
      <c r="G25" s="138">
        <v>0</v>
      </c>
      <c r="H25" s="139" t="e">
        <f t="shared" si="0"/>
        <v>#DIV/0!</v>
      </c>
      <c r="I25" s="138">
        <v>0</v>
      </c>
      <c r="J25" s="139" t="e">
        <f t="shared" si="6"/>
        <v>#DIV/0!</v>
      </c>
      <c r="K25" s="138">
        <v>0</v>
      </c>
      <c r="L25" s="139" t="e">
        <f t="shared" si="7"/>
        <v>#DIV/0!</v>
      </c>
      <c r="M25" s="140">
        <f t="shared" si="8"/>
        <v>0</v>
      </c>
      <c r="N25" s="141" t="e">
        <f t="shared" si="9"/>
        <v>#DIV/0!</v>
      </c>
      <c r="P25" s="153">
        <f>SUM(G25,F25)/2</f>
        <v>0</v>
      </c>
      <c r="Q25" s="153">
        <f>SUM(G25+I25)/2</f>
        <v>0</v>
      </c>
      <c r="R25" s="153">
        <f>SUM(I25+K25)/2</f>
        <v>0</v>
      </c>
    </row>
    <row r="26" spans="2:18" hidden="1" outlineLevel="1" x14ac:dyDescent="0.25">
      <c r="B26" s="134"/>
      <c r="C26" s="135" t="s">
        <v>100</v>
      </c>
      <c r="D26" s="136" t="s">
        <v>101</v>
      </c>
      <c r="E26" s="137" t="s">
        <v>102</v>
      </c>
      <c r="F26" s="138">
        <v>0</v>
      </c>
      <c r="G26" s="138">
        <v>0</v>
      </c>
      <c r="H26" s="139" t="e">
        <f t="shared" si="0"/>
        <v>#DIV/0!</v>
      </c>
      <c r="I26" s="138">
        <v>0</v>
      </c>
      <c r="J26" s="139" t="e">
        <f t="shared" si="6"/>
        <v>#DIV/0!</v>
      </c>
      <c r="K26" s="138">
        <v>0</v>
      </c>
      <c r="L26" s="139" t="e">
        <f t="shared" si="7"/>
        <v>#DIV/0!</v>
      </c>
      <c r="M26" s="140">
        <f t="shared" si="8"/>
        <v>0</v>
      </c>
      <c r="N26" s="141" t="e">
        <f t="shared" si="9"/>
        <v>#DIV/0!</v>
      </c>
      <c r="P26" s="154"/>
    </row>
    <row r="27" spans="2:18" collapsed="1" x14ac:dyDescent="0.25">
      <c r="B27" s="134"/>
      <c r="C27" s="135" t="s">
        <v>103</v>
      </c>
      <c r="D27" s="136" t="s">
        <v>104</v>
      </c>
      <c r="E27" s="137" t="s">
        <v>105</v>
      </c>
      <c r="F27" s="138">
        <v>0</v>
      </c>
      <c r="G27" s="138">
        <v>0</v>
      </c>
      <c r="H27" s="139" t="e">
        <f t="shared" si="0"/>
        <v>#DIV/0!</v>
      </c>
      <c r="I27" s="138">
        <v>0</v>
      </c>
      <c r="J27" s="139" t="e">
        <f t="shared" si="6"/>
        <v>#DIV/0!</v>
      </c>
      <c r="K27" s="138">
        <v>0</v>
      </c>
      <c r="L27" s="139" t="e">
        <f t="shared" si="7"/>
        <v>#DIV/0!</v>
      </c>
      <c r="M27" s="140">
        <f t="shared" si="8"/>
        <v>0</v>
      </c>
      <c r="N27" s="141" t="e">
        <f t="shared" si="9"/>
        <v>#DIV/0!</v>
      </c>
    </row>
    <row r="28" spans="2:18" x14ac:dyDescent="0.25">
      <c r="B28" s="134"/>
      <c r="C28" s="135" t="s">
        <v>106</v>
      </c>
      <c r="D28" s="136" t="s">
        <v>107</v>
      </c>
      <c r="E28" s="137" t="s">
        <v>108</v>
      </c>
      <c r="F28" s="138">
        <v>0</v>
      </c>
      <c r="G28" s="138">
        <v>0</v>
      </c>
      <c r="H28" s="139" t="e">
        <f t="shared" si="0"/>
        <v>#DIV/0!</v>
      </c>
      <c r="I28" s="138">
        <v>0</v>
      </c>
      <c r="J28" s="139" t="e">
        <f t="shared" si="6"/>
        <v>#DIV/0!</v>
      </c>
      <c r="K28" s="138">
        <v>0</v>
      </c>
      <c r="L28" s="139" t="e">
        <f t="shared" si="7"/>
        <v>#DIV/0!</v>
      </c>
      <c r="M28" s="140">
        <f t="shared" si="8"/>
        <v>0</v>
      </c>
      <c r="N28" s="141" t="e">
        <f t="shared" si="9"/>
        <v>#DIV/0!</v>
      </c>
    </row>
    <row r="29" spans="2:18" x14ac:dyDescent="0.25">
      <c r="B29" s="134"/>
      <c r="C29" s="135" t="s">
        <v>109</v>
      </c>
      <c r="D29" s="136" t="s">
        <v>110</v>
      </c>
      <c r="E29" s="137" t="s">
        <v>111</v>
      </c>
      <c r="F29" s="138">
        <v>0</v>
      </c>
      <c r="G29" s="138">
        <v>0</v>
      </c>
      <c r="H29" s="139" t="e">
        <f t="shared" si="0"/>
        <v>#DIV/0!</v>
      </c>
      <c r="I29" s="138">
        <v>0</v>
      </c>
      <c r="J29" s="139" t="e">
        <f t="shared" si="6"/>
        <v>#DIV/0!</v>
      </c>
      <c r="K29" s="138">
        <v>0</v>
      </c>
      <c r="L29" s="139" t="e">
        <f t="shared" si="7"/>
        <v>#DIV/0!</v>
      </c>
      <c r="M29" s="140">
        <f t="shared" si="8"/>
        <v>0</v>
      </c>
      <c r="N29" s="141" t="e">
        <f t="shared" si="9"/>
        <v>#DIV/0!</v>
      </c>
    </row>
    <row r="30" spans="2:18" x14ac:dyDescent="0.25">
      <c r="B30" s="134"/>
      <c r="C30" s="135" t="s">
        <v>112</v>
      </c>
      <c r="D30" s="136" t="s">
        <v>113</v>
      </c>
      <c r="E30" s="137" t="s">
        <v>114</v>
      </c>
      <c r="F30" s="138">
        <v>0</v>
      </c>
      <c r="G30" s="138">
        <v>0</v>
      </c>
      <c r="H30" s="139" t="e">
        <f t="shared" si="0"/>
        <v>#DIV/0!</v>
      </c>
      <c r="I30" s="138">
        <v>0</v>
      </c>
      <c r="J30" s="139" t="e">
        <f t="shared" si="6"/>
        <v>#DIV/0!</v>
      </c>
      <c r="K30" s="138">
        <v>0</v>
      </c>
      <c r="L30" s="139" t="e">
        <f t="shared" si="7"/>
        <v>#DIV/0!</v>
      </c>
      <c r="M30" s="140">
        <f t="shared" si="8"/>
        <v>0</v>
      </c>
      <c r="N30" s="141" t="e">
        <f t="shared" si="9"/>
        <v>#DIV/0!</v>
      </c>
    </row>
    <row r="31" spans="2:18" x14ac:dyDescent="0.25">
      <c r="B31" s="134"/>
      <c r="C31" s="135" t="s">
        <v>115</v>
      </c>
      <c r="D31" s="136" t="s">
        <v>116</v>
      </c>
      <c r="E31" s="137" t="s">
        <v>117</v>
      </c>
      <c r="F31" s="138">
        <v>0</v>
      </c>
      <c r="G31" s="138">
        <v>0</v>
      </c>
      <c r="H31" s="139" t="e">
        <f t="shared" si="0"/>
        <v>#DIV/0!</v>
      </c>
      <c r="I31" s="138">
        <v>0</v>
      </c>
      <c r="J31" s="139" t="e">
        <f t="shared" si="6"/>
        <v>#DIV/0!</v>
      </c>
      <c r="K31" s="138">
        <v>0</v>
      </c>
      <c r="L31" s="139" t="e">
        <f t="shared" si="7"/>
        <v>#DIV/0!</v>
      </c>
      <c r="M31" s="140">
        <f t="shared" si="8"/>
        <v>0</v>
      </c>
      <c r="N31" s="141" t="e">
        <f t="shared" si="9"/>
        <v>#DIV/0!</v>
      </c>
    </row>
    <row r="32" spans="2:18" hidden="1" outlineLevel="1" x14ac:dyDescent="0.25">
      <c r="B32" s="134"/>
      <c r="C32" s="135" t="s">
        <v>118</v>
      </c>
      <c r="D32" s="136" t="s">
        <v>119</v>
      </c>
      <c r="E32" s="137" t="s">
        <v>120</v>
      </c>
      <c r="F32" s="138">
        <v>0</v>
      </c>
      <c r="G32" s="138">
        <v>0</v>
      </c>
      <c r="H32" s="139" t="e">
        <f t="shared" si="0"/>
        <v>#DIV/0!</v>
      </c>
      <c r="I32" s="138">
        <v>0</v>
      </c>
      <c r="J32" s="139" t="e">
        <f t="shared" si="6"/>
        <v>#DIV/0!</v>
      </c>
      <c r="K32" s="138">
        <v>0</v>
      </c>
      <c r="L32" s="139" t="e">
        <f t="shared" si="7"/>
        <v>#DIV/0!</v>
      </c>
      <c r="M32" s="140">
        <f t="shared" si="8"/>
        <v>0</v>
      </c>
      <c r="N32" s="141" t="e">
        <f t="shared" si="9"/>
        <v>#DIV/0!</v>
      </c>
    </row>
    <row r="33" spans="2:17" ht="26.25" hidden="1" outlineLevel="1" x14ac:dyDescent="0.25">
      <c r="B33" s="134"/>
      <c r="C33" s="135" t="s">
        <v>121</v>
      </c>
      <c r="D33" s="136" t="s">
        <v>122</v>
      </c>
      <c r="E33" s="137" t="s">
        <v>123</v>
      </c>
      <c r="F33" s="138">
        <v>0</v>
      </c>
      <c r="G33" s="138">
        <v>0</v>
      </c>
      <c r="H33" s="139" t="e">
        <f t="shared" si="0"/>
        <v>#DIV/0!</v>
      </c>
      <c r="I33" s="138">
        <v>0</v>
      </c>
      <c r="J33" s="139" t="e">
        <f t="shared" si="6"/>
        <v>#DIV/0!</v>
      </c>
      <c r="K33" s="138">
        <v>0</v>
      </c>
      <c r="L33" s="139" t="e">
        <f t="shared" si="7"/>
        <v>#DIV/0!</v>
      </c>
      <c r="M33" s="140">
        <f t="shared" si="8"/>
        <v>0</v>
      </c>
      <c r="N33" s="141" t="e">
        <f t="shared" si="9"/>
        <v>#DIV/0!</v>
      </c>
    </row>
    <row r="34" spans="2:17" hidden="1" outlineLevel="1" x14ac:dyDescent="0.25">
      <c r="B34" s="134"/>
      <c r="C34" s="135" t="s">
        <v>124</v>
      </c>
      <c r="D34" s="136" t="s">
        <v>125</v>
      </c>
      <c r="E34" s="137" t="s">
        <v>126</v>
      </c>
      <c r="F34" s="138">
        <v>0</v>
      </c>
      <c r="G34" s="138">
        <v>0</v>
      </c>
      <c r="H34" s="139" t="e">
        <f t="shared" si="0"/>
        <v>#DIV/0!</v>
      </c>
      <c r="I34" s="138">
        <v>0</v>
      </c>
      <c r="J34" s="139" t="e">
        <f t="shared" si="6"/>
        <v>#DIV/0!</v>
      </c>
      <c r="K34" s="138">
        <v>0</v>
      </c>
      <c r="L34" s="139" t="e">
        <f t="shared" si="7"/>
        <v>#DIV/0!</v>
      </c>
      <c r="M34" s="140">
        <f t="shared" si="8"/>
        <v>0</v>
      </c>
      <c r="N34" s="141" t="e">
        <f t="shared" si="9"/>
        <v>#DIV/0!</v>
      </c>
    </row>
    <row r="35" spans="2:17" collapsed="1" x14ac:dyDescent="0.25">
      <c r="B35" s="134"/>
      <c r="C35" s="135" t="s">
        <v>3</v>
      </c>
      <c r="D35" s="136" t="s">
        <v>127</v>
      </c>
      <c r="E35" s="137" t="s">
        <v>128</v>
      </c>
      <c r="F35" s="138">
        <v>0</v>
      </c>
      <c r="G35" s="138">
        <v>0</v>
      </c>
      <c r="H35" s="139" t="e">
        <f t="shared" si="0"/>
        <v>#DIV/0!</v>
      </c>
      <c r="I35" s="138">
        <v>0</v>
      </c>
      <c r="J35" s="139" t="e">
        <f t="shared" si="6"/>
        <v>#DIV/0!</v>
      </c>
      <c r="K35" s="138">
        <v>0</v>
      </c>
      <c r="L35" s="139" t="e">
        <f t="shared" si="7"/>
        <v>#DIV/0!</v>
      </c>
      <c r="M35" s="140">
        <f t="shared" si="8"/>
        <v>0</v>
      </c>
      <c r="N35" s="141" t="e">
        <f t="shared" si="9"/>
        <v>#DIV/0!</v>
      </c>
    </row>
    <row r="36" spans="2:17" x14ac:dyDescent="0.25">
      <c r="B36" s="142"/>
      <c r="C36" s="143" t="s">
        <v>129</v>
      </c>
      <c r="D36" s="144" t="s">
        <v>130</v>
      </c>
      <c r="E36" s="145" t="s">
        <v>131</v>
      </c>
      <c r="F36" s="146">
        <f>SUM(F20:F35)</f>
        <v>0</v>
      </c>
      <c r="G36" s="146">
        <f>SUM(G20:G35)</f>
        <v>0</v>
      </c>
      <c r="H36" s="147" t="e">
        <f t="shared" si="0"/>
        <v>#DIV/0!</v>
      </c>
      <c r="I36" s="146">
        <f>SUM(I20:I35)</f>
        <v>0</v>
      </c>
      <c r="J36" s="147" t="e">
        <f t="shared" si="6"/>
        <v>#DIV/0!</v>
      </c>
      <c r="K36" s="146">
        <f>SUM(K20:K35)</f>
        <v>0</v>
      </c>
      <c r="L36" s="147" t="e">
        <f t="shared" si="7"/>
        <v>#DIV/0!</v>
      </c>
      <c r="M36" s="148">
        <f t="shared" si="8"/>
        <v>0</v>
      </c>
      <c r="N36" s="149" t="e">
        <f t="shared" si="9"/>
        <v>#DIV/0!</v>
      </c>
    </row>
    <row r="37" spans="2:17" x14ac:dyDescent="0.25">
      <c r="B37" s="155"/>
      <c r="C37" s="156" t="s">
        <v>132</v>
      </c>
      <c r="D37" s="157" t="s">
        <v>133</v>
      </c>
      <c r="E37" s="158" t="s">
        <v>134</v>
      </c>
      <c r="F37" s="159">
        <f>F18+F36</f>
        <v>0</v>
      </c>
      <c r="G37" s="159">
        <f>G18+G36</f>
        <v>0</v>
      </c>
      <c r="H37" s="147" t="e">
        <f t="shared" si="0"/>
        <v>#DIV/0!</v>
      </c>
      <c r="I37" s="159">
        <f t="shared" ref="I37:K37" si="10">I18+I36</f>
        <v>0</v>
      </c>
      <c r="J37" s="147" t="e">
        <f t="shared" si="6"/>
        <v>#DIV/0!</v>
      </c>
      <c r="K37" s="159">
        <f t="shared" si="10"/>
        <v>0</v>
      </c>
      <c r="L37" s="147" t="e">
        <f t="shared" si="7"/>
        <v>#DIV/0!</v>
      </c>
      <c r="M37" s="148">
        <f t="shared" si="8"/>
        <v>0</v>
      </c>
      <c r="N37" s="149" t="e">
        <f t="shared" si="9"/>
        <v>#DIV/0!</v>
      </c>
      <c r="P37" s="153">
        <f>K37-I37</f>
        <v>0</v>
      </c>
      <c r="Q37" s="153">
        <f>P37/1000</f>
        <v>0</v>
      </c>
    </row>
    <row r="38" spans="2:17" x14ac:dyDescent="0.25">
      <c r="B38" s="160"/>
      <c r="C38" s="161" t="s">
        <v>135</v>
      </c>
      <c r="D38" s="162" t="s">
        <v>136</v>
      </c>
      <c r="E38" s="163"/>
      <c r="F38" s="164"/>
      <c r="G38" s="164"/>
      <c r="H38" s="164"/>
      <c r="I38" s="165"/>
      <c r="J38" s="165"/>
      <c r="K38" s="165"/>
      <c r="L38" s="165"/>
      <c r="M38" s="165"/>
      <c r="N38" s="165"/>
    </row>
    <row r="39" spans="2:17" x14ac:dyDescent="0.25">
      <c r="B39" s="150" t="s">
        <v>9</v>
      </c>
      <c r="C39" s="151" t="s">
        <v>137</v>
      </c>
      <c r="D39" s="130" t="s">
        <v>10</v>
      </c>
      <c r="E39" s="152"/>
      <c r="F39" s="132"/>
      <c r="G39" s="166"/>
      <c r="H39" s="166"/>
      <c r="I39" s="166"/>
      <c r="J39" s="166"/>
      <c r="K39" s="133"/>
      <c r="L39" s="133"/>
      <c r="M39" s="133"/>
      <c r="N39" s="133"/>
    </row>
    <row r="40" spans="2:17" x14ac:dyDescent="0.25">
      <c r="B40" s="134"/>
      <c r="C40" s="135" t="s">
        <v>138</v>
      </c>
      <c r="D40" s="136" t="s">
        <v>139</v>
      </c>
      <c r="E40" s="137" t="s">
        <v>140</v>
      </c>
      <c r="F40" s="138">
        <v>0</v>
      </c>
      <c r="G40" s="138">
        <v>0</v>
      </c>
      <c r="H40" s="139" t="e">
        <f>G40/$G$69</f>
        <v>#DIV/0!</v>
      </c>
      <c r="I40" s="138">
        <v>0</v>
      </c>
      <c r="J40" s="139" t="e">
        <f>I40/$I$69</f>
        <v>#DIV/0!</v>
      </c>
      <c r="K40" s="138">
        <v>0</v>
      </c>
      <c r="L40" s="139" t="e">
        <f>K40/$K$69</f>
        <v>#DIV/0!</v>
      </c>
      <c r="M40" s="140">
        <f t="shared" ref="M40:M47" si="11">K40-I40</f>
        <v>0</v>
      </c>
      <c r="N40" s="141" t="e">
        <f t="shared" ref="N40:N47" si="12">(K40-I40)/I40</f>
        <v>#DIV/0!</v>
      </c>
    </row>
    <row r="41" spans="2:17" x14ac:dyDescent="0.25">
      <c r="B41" s="134"/>
      <c r="C41" s="135" t="s">
        <v>4</v>
      </c>
      <c r="D41" s="136" t="s">
        <v>11</v>
      </c>
      <c r="E41" s="137" t="s">
        <v>141</v>
      </c>
      <c r="F41" s="138">
        <v>0</v>
      </c>
      <c r="G41" s="138">
        <v>0</v>
      </c>
      <c r="H41" s="139" t="e">
        <f t="shared" ref="H41:H47" si="13">G41/$G$69</f>
        <v>#DIV/0!</v>
      </c>
      <c r="I41" s="138">
        <v>0</v>
      </c>
      <c r="J41" s="139" t="e">
        <f t="shared" ref="J41:J47" si="14">I41/$I$69</f>
        <v>#DIV/0!</v>
      </c>
      <c r="K41" s="138">
        <v>0</v>
      </c>
      <c r="L41" s="139" t="e">
        <f t="shared" ref="L41:L47" si="15">K41/$K$69</f>
        <v>#DIV/0!</v>
      </c>
      <c r="M41" s="140">
        <f t="shared" si="11"/>
        <v>0</v>
      </c>
      <c r="N41" s="141" t="e">
        <f t="shared" si="12"/>
        <v>#DIV/0!</v>
      </c>
    </row>
    <row r="42" spans="2:17" x14ac:dyDescent="0.25">
      <c r="B42" s="134"/>
      <c r="C42" s="135" t="s">
        <v>142</v>
      </c>
      <c r="D42" s="136" t="s">
        <v>143</v>
      </c>
      <c r="E42" s="137" t="s">
        <v>144</v>
      </c>
      <c r="F42" s="138">
        <v>0</v>
      </c>
      <c r="G42" s="138">
        <v>0</v>
      </c>
      <c r="H42" s="139" t="e">
        <f t="shared" si="13"/>
        <v>#DIV/0!</v>
      </c>
      <c r="I42" s="138">
        <v>0</v>
      </c>
      <c r="J42" s="139" t="e">
        <f t="shared" si="14"/>
        <v>#DIV/0!</v>
      </c>
      <c r="K42" s="138">
        <v>0</v>
      </c>
      <c r="L42" s="139" t="e">
        <f t="shared" si="15"/>
        <v>#DIV/0!</v>
      </c>
      <c r="M42" s="140">
        <f t="shared" si="11"/>
        <v>0</v>
      </c>
      <c r="N42" s="141" t="e">
        <f t="shared" si="12"/>
        <v>#DIV/0!</v>
      </c>
    </row>
    <row r="43" spans="2:17" ht="26.25" x14ac:dyDescent="0.25">
      <c r="B43" s="134"/>
      <c r="C43" s="135" t="s">
        <v>145</v>
      </c>
      <c r="D43" s="136" t="s">
        <v>146</v>
      </c>
      <c r="E43" s="137" t="s">
        <v>147</v>
      </c>
      <c r="F43" s="138">
        <v>0</v>
      </c>
      <c r="G43" s="138">
        <v>0</v>
      </c>
      <c r="H43" s="139" t="e">
        <f t="shared" si="13"/>
        <v>#DIV/0!</v>
      </c>
      <c r="I43" s="138">
        <v>0</v>
      </c>
      <c r="J43" s="139" t="e">
        <f t="shared" si="14"/>
        <v>#DIV/0!</v>
      </c>
      <c r="K43" s="138">
        <v>0</v>
      </c>
      <c r="L43" s="139" t="e">
        <f t="shared" si="15"/>
        <v>#DIV/0!</v>
      </c>
      <c r="M43" s="140">
        <f t="shared" si="11"/>
        <v>0</v>
      </c>
      <c r="N43" s="141" t="e">
        <f t="shared" si="12"/>
        <v>#DIV/0!</v>
      </c>
    </row>
    <row r="44" spans="2:17" ht="26.25" x14ac:dyDescent="0.25">
      <c r="B44" s="134"/>
      <c r="C44" s="135" t="s">
        <v>148</v>
      </c>
      <c r="D44" s="136" t="s">
        <v>149</v>
      </c>
      <c r="E44" s="137" t="s">
        <v>150</v>
      </c>
      <c r="F44" s="138">
        <v>0</v>
      </c>
      <c r="G44" s="138">
        <v>0</v>
      </c>
      <c r="H44" s="139" t="e">
        <f t="shared" si="13"/>
        <v>#DIV/0!</v>
      </c>
      <c r="I44" s="138">
        <v>0</v>
      </c>
      <c r="J44" s="139" t="e">
        <f t="shared" si="14"/>
        <v>#DIV/0!</v>
      </c>
      <c r="K44" s="138">
        <v>0</v>
      </c>
      <c r="L44" s="139" t="e">
        <f t="shared" si="15"/>
        <v>#DIV/0!</v>
      </c>
      <c r="M44" s="140">
        <f t="shared" si="11"/>
        <v>0</v>
      </c>
      <c r="N44" s="141" t="e">
        <f t="shared" si="12"/>
        <v>#DIV/0!</v>
      </c>
    </row>
    <row r="45" spans="2:17" hidden="1" outlineLevel="1" x14ac:dyDescent="0.25">
      <c r="B45" s="134"/>
      <c r="C45" s="135" t="s">
        <v>151</v>
      </c>
      <c r="D45" s="136" t="s">
        <v>152</v>
      </c>
      <c r="E45" s="137" t="s">
        <v>153</v>
      </c>
      <c r="F45" s="138">
        <v>0</v>
      </c>
      <c r="G45" s="138">
        <v>0</v>
      </c>
      <c r="H45" s="139" t="e">
        <f t="shared" si="13"/>
        <v>#DIV/0!</v>
      </c>
      <c r="I45" s="138">
        <v>0</v>
      </c>
      <c r="J45" s="139" t="e">
        <f t="shared" si="14"/>
        <v>#DIV/0!</v>
      </c>
      <c r="K45" s="138">
        <v>0</v>
      </c>
      <c r="L45" s="139" t="e">
        <f t="shared" si="15"/>
        <v>#DIV/0!</v>
      </c>
      <c r="M45" s="140">
        <f t="shared" si="11"/>
        <v>0</v>
      </c>
      <c r="N45" s="141" t="e">
        <f t="shared" si="12"/>
        <v>#DIV/0!</v>
      </c>
    </row>
    <row r="46" spans="2:17" collapsed="1" x14ac:dyDescent="0.25">
      <c r="B46" s="134"/>
      <c r="C46" s="135" t="s">
        <v>154</v>
      </c>
      <c r="D46" s="136" t="s">
        <v>155</v>
      </c>
      <c r="E46" s="137" t="s">
        <v>156</v>
      </c>
      <c r="F46" s="138">
        <v>0</v>
      </c>
      <c r="G46" s="138">
        <v>0</v>
      </c>
      <c r="H46" s="139" t="e">
        <f t="shared" si="13"/>
        <v>#DIV/0!</v>
      </c>
      <c r="I46" s="138">
        <v>0</v>
      </c>
      <c r="J46" s="139" t="e">
        <f t="shared" si="14"/>
        <v>#DIV/0!</v>
      </c>
      <c r="K46" s="138">
        <v>0</v>
      </c>
      <c r="L46" s="139" t="e">
        <f t="shared" si="15"/>
        <v>#DIV/0!</v>
      </c>
      <c r="M46" s="140">
        <f t="shared" si="11"/>
        <v>0</v>
      </c>
      <c r="N46" s="141" t="e">
        <f t="shared" si="12"/>
        <v>#DIV/0!</v>
      </c>
    </row>
    <row r="47" spans="2:17" x14ac:dyDescent="0.25">
      <c r="B47" s="142"/>
      <c r="C47" s="143" t="s">
        <v>157</v>
      </c>
      <c r="D47" s="144" t="s">
        <v>158</v>
      </c>
      <c r="E47" s="145">
        <v>390</v>
      </c>
      <c r="F47" s="146">
        <f>SUM(F40:F46)</f>
        <v>0</v>
      </c>
      <c r="G47" s="146">
        <f>SUM(G40:G46)</f>
        <v>0</v>
      </c>
      <c r="H47" s="147" t="e">
        <f t="shared" si="13"/>
        <v>#DIV/0!</v>
      </c>
      <c r="I47" s="146">
        <f t="shared" ref="I47:K47" si="16">SUM(I40:I46)</f>
        <v>0</v>
      </c>
      <c r="J47" s="147" t="e">
        <f t="shared" si="14"/>
        <v>#DIV/0!</v>
      </c>
      <c r="K47" s="146">
        <f t="shared" si="16"/>
        <v>0</v>
      </c>
      <c r="L47" s="147" t="e">
        <f t="shared" si="15"/>
        <v>#DIV/0!</v>
      </c>
      <c r="M47" s="148">
        <f t="shared" si="11"/>
        <v>0</v>
      </c>
      <c r="N47" s="149" t="e">
        <f t="shared" si="12"/>
        <v>#DIV/0!</v>
      </c>
    </row>
    <row r="48" spans="2:17" x14ac:dyDescent="0.25">
      <c r="B48" s="150" t="s">
        <v>12</v>
      </c>
      <c r="C48" s="151" t="s">
        <v>5</v>
      </c>
      <c r="D48" s="130" t="s">
        <v>13</v>
      </c>
      <c r="E48" s="152"/>
      <c r="F48" s="133"/>
      <c r="G48" s="133"/>
      <c r="H48" s="133"/>
      <c r="I48" s="133"/>
      <c r="J48" s="133"/>
      <c r="K48" s="133"/>
      <c r="L48" s="133"/>
      <c r="M48" s="133"/>
      <c r="N48" s="133"/>
    </row>
    <row r="49" spans="2:18" x14ac:dyDescent="0.25">
      <c r="B49" s="134"/>
      <c r="C49" s="135" t="s">
        <v>159</v>
      </c>
      <c r="D49" s="136" t="s">
        <v>160</v>
      </c>
      <c r="E49" s="137" t="s">
        <v>161</v>
      </c>
      <c r="F49" s="138">
        <v>0</v>
      </c>
      <c r="G49" s="138">
        <v>0</v>
      </c>
      <c r="H49" s="139" t="e">
        <f t="shared" ref="H49:H53" si="17">G49/$G$69</f>
        <v>#DIV/0!</v>
      </c>
      <c r="I49" s="138">
        <v>0</v>
      </c>
      <c r="J49" s="139" t="e">
        <f t="shared" ref="J49:J53" si="18">I49/$I$69</f>
        <v>#DIV/0!</v>
      </c>
      <c r="K49" s="138">
        <v>0</v>
      </c>
      <c r="L49" s="139" t="e">
        <f t="shared" ref="L49:L53" si="19">K49/$K$69</f>
        <v>#DIV/0!</v>
      </c>
      <c r="M49" s="140">
        <f t="shared" ref="M49:M53" si="20">K49-I49</f>
        <v>0</v>
      </c>
      <c r="N49" s="141" t="e">
        <f t="shared" ref="N49:N53" si="21">(K49-I49)/I49</f>
        <v>#DIV/0!</v>
      </c>
    </row>
    <row r="50" spans="2:18" x14ac:dyDescent="0.25">
      <c r="B50" s="134"/>
      <c r="C50" s="135" t="s">
        <v>162</v>
      </c>
      <c r="D50" s="136" t="s">
        <v>163</v>
      </c>
      <c r="E50" s="137" t="s">
        <v>164</v>
      </c>
      <c r="F50" s="138">
        <v>0</v>
      </c>
      <c r="G50" s="138">
        <v>0</v>
      </c>
      <c r="H50" s="139" t="e">
        <f t="shared" si="17"/>
        <v>#DIV/0!</v>
      </c>
      <c r="I50" s="138">
        <v>0</v>
      </c>
      <c r="J50" s="139" t="e">
        <f t="shared" si="18"/>
        <v>#DIV/0!</v>
      </c>
      <c r="K50" s="138">
        <v>0</v>
      </c>
      <c r="L50" s="139" t="e">
        <f t="shared" si="19"/>
        <v>#DIV/0!</v>
      </c>
      <c r="M50" s="140">
        <f t="shared" si="20"/>
        <v>0</v>
      </c>
      <c r="N50" s="141" t="e">
        <f t="shared" si="21"/>
        <v>#DIV/0!</v>
      </c>
    </row>
    <row r="51" spans="2:18" ht="26.25" hidden="1" outlineLevel="1" x14ac:dyDescent="0.25">
      <c r="B51" s="134"/>
      <c r="C51" s="135" t="s">
        <v>165</v>
      </c>
      <c r="D51" s="136" t="s">
        <v>166</v>
      </c>
      <c r="E51" s="137" t="s">
        <v>167</v>
      </c>
      <c r="F51" s="138">
        <v>0</v>
      </c>
      <c r="G51" s="138">
        <v>0</v>
      </c>
      <c r="H51" s="139" t="e">
        <f t="shared" si="17"/>
        <v>#DIV/0!</v>
      </c>
      <c r="I51" s="138">
        <v>0</v>
      </c>
      <c r="J51" s="139" t="e">
        <f t="shared" si="18"/>
        <v>#DIV/0!</v>
      </c>
      <c r="K51" s="138">
        <v>0</v>
      </c>
      <c r="L51" s="139" t="e">
        <f t="shared" si="19"/>
        <v>#DIV/0!</v>
      </c>
      <c r="M51" s="140">
        <f t="shared" si="20"/>
        <v>0</v>
      </c>
      <c r="N51" s="141" t="e">
        <f t="shared" si="21"/>
        <v>#DIV/0!</v>
      </c>
    </row>
    <row r="52" spans="2:18" hidden="1" outlineLevel="1" x14ac:dyDescent="0.25">
      <c r="B52" s="134"/>
      <c r="C52" s="135" t="s">
        <v>168</v>
      </c>
      <c r="D52" s="136" t="s">
        <v>169</v>
      </c>
      <c r="E52" s="137" t="s">
        <v>170</v>
      </c>
      <c r="F52" s="138">
        <v>0</v>
      </c>
      <c r="G52" s="138">
        <v>0</v>
      </c>
      <c r="H52" s="139" t="e">
        <f t="shared" si="17"/>
        <v>#DIV/0!</v>
      </c>
      <c r="I52" s="138">
        <v>0</v>
      </c>
      <c r="J52" s="139" t="e">
        <f t="shared" si="18"/>
        <v>#DIV/0!</v>
      </c>
      <c r="K52" s="138">
        <v>0</v>
      </c>
      <c r="L52" s="139" t="e">
        <f t="shared" si="19"/>
        <v>#DIV/0!</v>
      </c>
      <c r="M52" s="140">
        <f t="shared" si="20"/>
        <v>0</v>
      </c>
      <c r="N52" s="141" t="e">
        <f t="shared" si="21"/>
        <v>#DIV/0!</v>
      </c>
    </row>
    <row r="53" spans="2:18" collapsed="1" x14ac:dyDescent="0.25">
      <c r="B53" s="155"/>
      <c r="C53" s="143" t="s">
        <v>171</v>
      </c>
      <c r="D53" s="144" t="s">
        <v>172</v>
      </c>
      <c r="E53" s="145">
        <v>440</v>
      </c>
      <c r="F53" s="146">
        <f>SUM(F49:F52)</f>
        <v>0</v>
      </c>
      <c r="G53" s="146">
        <f>SUM(G49:G52)</f>
        <v>0</v>
      </c>
      <c r="H53" s="147" t="e">
        <f t="shared" si="17"/>
        <v>#DIV/0!</v>
      </c>
      <c r="I53" s="146">
        <f t="shared" ref="I53:K53" si="22">SUM(I49:I52)</f>
        <v>0</v>
      </c>
      <c r="J53" s="147" t="e">
        <f t="shared" si="18"/>
        <v>#DIV/0!</v>
      </c>
      <c r="K53" s="146">
        <f t="shared" si="22"/>
        <v>0</v>
      </c>
      <c r="L53" s="147" t="e">
        <f t="shared" si="19"/>
        <v>#DIV/0!</v>
      </c>
      <c r="M53" s="148">
        <f t="shared" si="20"/>
        <v>0</v>
      </c>
      <c r="N53" s="149" t="e">
        <f t="shared" si="21"/>
        <v>#DIV/0!</v>
      </c>
    </row>
    <row r="54" spans="2:18" x14ac:dyDescent="0.25">
      <c r="B54" s="150" t="s">
        <v>14</v>
      </c>
      <c r="C54" s="151" t="s">
        <v>6</v>
      </c>
      <c r="D54" s="130" t="s">
        <v>173</v>
      </c>
      <c r="E54" s="152"/>
      <c r="F54" s="132"/>
      <c r="G54" s="133"/>
      <c r="H54" s="133"/>
      <c r="I54" s="133"/>
      <c r="J54" s="133"/>
      <c r="K54" s="133"/>
      <c r="L54" s="133"/>
      <c r="M54" s="133"/>
      <c r="N54" s="133"/>
    </row>
    <row r="55" spans="2:18" x14ac:dyDescent="0.25">
      <c r="B55" s="134"/>
      <c r="C55" s="135" t="s">
        <v>174</v>
      </c>
      <c r="D55" s="136" t="s">
        <v>175</v>
      </c>
      <c r="E55" s="137" t="s">
        <v>176</v>
      </c>
      <c r="F55" s="138">
        <v>0</v>
      </c>
      <c r="G55" s="138">
        <v>0</v>
      </c>
      <c r="H55" s="139" t="e">
        <f t="shared" ref="H55:H69" si="23">G55/$G$69</f>
        <v>#DIV/0!</v>
      </c>
      <c r="I55" s="138">
        <v>0</v>
      </c>
      <c r="J55" s="139" t="e">
        <f t="shared" ref="J55:J69" si="24">I55/$I$69</f>
        <v>#DIV/0!</v>
      </c>
      <c r="K55" s="138">
        <v>0</v>
      </c>
      <c r="L55" s="139" t="e">
        <f t="shared" ref="L55:L69" si="25">K55/$K$69</f>
        <v>#DIV/0!</v>
      </c>
      <c r="M55" s="140">
        <f t="shared" ref="M55:M69" si="26">K55-I55</f>
        <v>0</v>
      </c>
      <c r="N55" s="141" t="e">
        <f t="shared" ref="N55:N69" si="27">(K55-I55)/I55</f>
        <v>#DIV/0!</v>
      </c>
    </row>
    <row r="56" spans="2:18" x14ac:dyDescent="0.25">
      <c r="B56" s="134"/>
      <c r="C56" s="135" t="s">
        <v>177</v>
      </c>
      <c r="D56" s="136" t="s">
        <v>178</v>
      </c>
      <c r="E56" s="137" t="s">
        <v>179</v>
      </c>
      <c r="F56" s="138">
        <v>0</v>
      </c>
      <c r="G56" s="138">
        <v>0</v>
      </c>
      <c r="H56" s="139" t="e">
        <f t="shared" si="23"/>
        <v>#DIV/0!</v>
      </c>
      <c r="I56" s="138">
        <v>0</v>
      </c>
      <c r="J56" s="139" t="e">
        <f t="shared" si="24"/>
        <v>#DIV/0!</v>
      </c>
      <c r="K56" s="138">
        <v>0</v>
      </c>
      <c r="L56" s="139" t="e">
        <f t="shared" si="25"/>
        <v>#DIV/0!</v>
      </c>
      <c r="M56" s="140">
        <f t="shared" si="26"/>
        <v>0</v>
      </c>
      <c r="N56" s="141" t="e">
        <f t="shared" si="27"/>
        <v>#DIV/0!</v>
      </c>
      <c r="P56" s="154"/>
    </row>
    <row r="57" spans="2:18" x14ac:dyDescent="0.25">
      <c r="B57" s="134"/>
      <c r="C57" s="135" t="s">
        <v>180</v>
      </c>
      <c r="D57" s="136" t="s">
        <v>181</v>
      </c>
      <c r="E57" s="137" t="s">
        <v>182</v>
      </c>
      <c r="F57" s="138">
        <v>0</v>
      </c>
      <c r="G57" s="138">
        <v>0</v>
      </c>
      <c r="H57" s="139" t="e">
        <f t="shared" si="23"/>
        <v>#DIV/0!</v>
      </c>
      <c r="I57" s="138">
        <v>0</v>
      </c>
      <c r="J57" s="139" t="e">
        <f t="shared" si="24"/>
        <v>#DIV/0!</v>
      </c>
      <c r="K57" s="138">
        <v>0</v>
      </c>
      <c r="L57" s="139" t="e">
        <f t="shared" si="25"/>
        <v>#DIV/0!</v>
      </c>
      <c r="M57" s="140">
        <f t="shared" si="26"/>
        <v>0</v>
      </c>
      <c r="N57" s="141" t="e">
        <f t="shared" si="27"/>
        <v>#DIV/0!</v>
      </c>
      <c r="P57" s="153">
        <f>SUM(G57,F57)/2</f>
        <v>0</v>
      </c>
      <c r="Q57" s="153">
        <f>SUM(G57+I57)/2</f>
        <v>0</v>
      </c>
      <c r="R57" s="153">
        <f>SUM(I57+K57)/2</f>
        <v>0</v>
      </c>
    </row>
    <row r="58" spans="2:18" hidden="1" outlineLevel="1" x14ac:dyDescent="0.25">
      <c r="B58" s="134"/>
      <c r="C58" s="135" t="s">
        <v>183</v>
      </c>
      <c r="D58" s="136" t="s">
        <v>184</v>
      </c>
      <c r="E58" s="137" t="s">
        <v>185</v>
      </c>
      <c r="F58" s="138">
        <v>0</v>
      </c>
      <c r="G58" s="138">
        <v>0</v>
      </c>
      <c r="H58" s="139" t="e">
        <f t="shared" si="23"/>
        <v>#DIV/0!</v>
      </c>
      <c r="I58" s="138">
        <v>0</v>
      </c>
      <c r="J58" s="139" t="e">
        <f t="shared" si="24"/>
        <v>#DIV/0!</v>
      </c>
      <c r="K58" s="138">
        <v>0</v>
      </c>
      <c r="L58" s="139" t="e">
        <f t="shared" si="25"/>
        <v>#DIV/0!</v>
      </c>
      <c r="M58" s="140">
        <f t="shared" si="26"/>
        <v>0</v>
      </c>
      <c r="N58" s="141" t="e">
        <f t="shared" si="27"/>
        <v>#DIV/0!</v>
      </c>
      <c r="P58" s="154"/>
    </row>
    <row r="59" spans="2:18" collapsed="1" x14ac:dyDescent="0.25">
      <c r="B59" s="134"/>
      <c r="C59" s="135" t="s">
        <v>186</v>
      </c>
      <c r="D59" s="136" t="s">
        <v>187</v>
      </c>
      <c r="E59" s="137" t="s">
        <v>188</v>
      </c>
      <c r="F59" s="138">
        <v>0</v>
      </c>
      <c r="G59" s="138">
        <v>0</v>
      </c>
      <c r="H59" s="139" t="e">
        <f t="shared" si="23"/>
        <v>#DIV/0!</v>
      </c>
      <c r="I59" s="138">
        <v>0</v>
      </c>
      <c r="J59" s="139" t="e">
        <f t="shared" si="24"/>
        <v>#DIV/0!</v>
      </c>
      <c r="K59" s="138">
        <v>0</v>
      </c>
      <c r="L59" s="139" t="e">
        <f t="shared" si="25"/>
        <v>#DIV/0!</v>
      </c>
      <c r="M59" s="140">
        <f t="shared" si="26"/>
        <v>0</v>
      </c>
      <c r="N59" s="141" t="e">
        <f t="shared" si="27"/>
        <v>#DIV/0!</v>
      </c>
      <c r="P59" s="154"/>
    </row>
    <row r="60" spans="2:18" x14ac:dyDescent="0.25">
      <c r="B60" s="134"/>
      <c r="C60" s="135" t="s">
        <v>189</v>
      </c>
      <c r="D60" s="136" t="s">
        <v>190</v>
      </c>
      <c r="E60" s="137" t="s">
        <v>191</v>
      </c>
      <c r="F60" s="138">
        <v>0</v>
      </c>
      <c r="G60" s="138">
        <v>0</v>
      </c>
      <c r="H60" s="139" t="e">
        <f t="shared" si="23"/>
        <v>#DIV/0!</v>
      </c>
      <c r="I60" s="138">
        <v>0</v>
      </c>
      <c r="J60" s="139" t="e">
        <f t="shared" si="24"/>
        <v>#DIV/0!</v>
      </c>
      <c r="K60" s="138">
        <v>0</v>
      </c>
      <c r="L60" s="139" t="e">
        <f t="shared" si="25"/>
        <v>#DIV/0!</v>
      </c>
      <c r="M60" s="140">
        <f t="shared" si="26"/>
        <v>0</v>
      </c>
      <c r="N60" s="141" t="e">
        <f t="shared" si="27"/>
        <v>#DIV/0!</v>
      </c>
    </row>
    <row r="61" spans="2:18" ht="26.25" x14ac:dyDescent="0.25">
      <c r="B61" s="134"/>
      <c r="C61" s="135" t="s">
        <v>192</v>
      </c>
      <c r="D61" s="136" t="s">
        <v>377</v>
      </c>
      <c r="E61" s="137" t="s">
        <v>193</v>
      </c>
      <c r="F61" s="138">
        <v>0</v>
      </c>
      <c r="G61" s="138">
        <v>0</v>
      </c>
      <c r="H61" s="139" t="e">
        <f t="shared" si="23"/>
        <v>#DIV/0!</v>
      </c>
      <c r="I61" s="138">
        <v>0</v>
      </c>
      <c r="J61" s="139" t="e">
        <f t="shared" si="24"/>
        <v>#DIV/0!</v>
      </c>
      <c r="K61" s="138">
        <v>0</v>
      </c>
      <c r="L61" s="139" t="e">
        <f t="shared" si="25"/>
        <v>#DIV/0!</v>
      </c>
      <c r="M61" s="140">
        <f t="shared" si="26"/>
        <v>0</v>
      </c>
      <c r="N61" s="141" t="e">
        <f t="shared" si="27"/>
        <v>#DIV/0!</v>
      </c>
    </row>
    <row r="62" spans="2:18" x14ac:dyDescent="0.25">
      <c r="B62" s="134"/>
      <c r="C62" s="135" t="s">
        <v>194</v>
      </c>
      <c r="D62" s="136" t="s">
        <v>195</v>
      </c>
      <c r="E62" s="137" t="s">
        <v>196</v>
      </c>
      <c r="F62" s="138">
        <v>0</v>
      </c>
      <c r="G62" s="138">
        <v>0</v>
      </c>
      <c r="H62" s="139" t="e">
        <f t="shared" si="23"/>
        <v>#DIV/0!</v>
      </c>
      <c r="I62" s="138">
        <v>0</v>
      </c>
      <c r="J62" s="139" t="e">
        <f t="shared" si="24"/>
        <v>#DIV/0!</v>
      </c>
      <c r="K62" s="138">
        <v>0</v>
      </c>
      <c r="L62" s="139" t="e">
        <f t="shared" si="25"/>
        <v>#DIV/0!</v>
      </c>
      <c r="M62" s="140">
        <f t="shared" si="26"/>
        <v>0</v>
      </c>
      <c r="N62" s="141" t="e">
        <f t="shared" si="27"/>
        <v>#DIV/0!</v>
      </c>
    </row>
    <row r="63" spans="2:18" hidden="1" outlineLevel="1" x14ac:dyDescent="0.25">
      <c r="B63" s="134"/>
      <c r="C63" s="135" t="s">
        <v>197</v>
      </c>
      <c r="D63" s="136" t="s">
        <v>198</v>
      </c>
      <c r="E63" s="137" t="s">
        <v>199</v>
      </c>
      <c r="F63" s="138">
        <v>0</v>
      </c>
      <c r="G63" s="138">
        <v>0</v>
      </c>
      <c r="H63" s="139" t="e">
        <f t="shared" si="23"/>
        <v>#DIV/0!</v>
      </c>
      <c r="I63" s="138">
        <v>0</v>
      </c>
      <c r="J63" s="139" t="e">
        <f t="shared" si="24"/>
        <v>#DIV/0!</v>
      </c>
      <c r="K63" s="138">
        <v>0</v>
      </c>
      <c r="L63" s="139" t="e">
        <f t="shared" si="25"/>
        <v>#DIV/0!</v>
      </c>
      <c r="M63" s="140">
        <f t="shared" si="26"/>
        <v>0</v>
      </c>
      <c r="N63" s="141" t="e">
        <f t="shared" si="27"/>
        <v>#DIV/0!</v>
      </c>
    </row>
    <row r="64" spans="2:18" hidden="1" outlineLevel="1" x14ac:dyDescent="0.25">
      <c r="B64" s="134"/>
      <c r="C64" s="135" t="s">
        <v>200</v>
      </c>
      <c r="D64" s="136" t="s">
        <v>201</v>
      </c>
      <c r="E64" s="137" t="s">
        <v>202</v>
      </c>
      <c r="F64" s="138">
        <v>0</v>
      </c>
      <c r="G64" s="138">
        <v>0</v>
      </c>
      <c r="H64" s="139" t="e">
        <f t="shared" si="23"/>
        <v>#DIV/0!</v>
      </c>
      <c r="I64" s="138">
        <v>0</v>
      </c>
      <c r="J64" s="139" t="e">
        <f t="shared" si="24"/>
        <v>#DIV/0!</v>
      </c>
      <c r="K64" s="138">
        <v>0</v>
      </c>
      <c r="L64" s="139" t="e">
        <f t="shared" si="25"/>
        <v>#DIV/0!</v>
      </c>
      <c r="M64" s="140">
        <f t="shared" si="26"/>
        <v>0</v>
      </c>
      <c r="N64" s="141" t="e">
        <f t="shared" si="27"/>
        <v>#DIV/0!</v>
      </c>
    </row>
    <row r="65" spans="2:14" ht="26.25" hidden="1" outlineLevel="1" x14ac:dyDescent="0.25">
      <c r="B65" s="134"/>
      <c r="C65" s="135" t="s">
        <v>203</v>
      </c>
      <c r="D65" s="136" t="s">
        <v>204</v>
      </c>
      <c r="E65" s="137" t="s">
        <v>205</v>
      </c>
      <c r="F65" s="138">
        <v>0</v>
      </c>
      <c r="G65" s="138">
        <v>0</v>
      </c>
      <c r="H65" s="139" t="e">
        <f t="shared" si="23"/>
        <v>#DIV/0!</v>
      </c>
      <c r="I65" s="138">
        <v>0</v>
      </c>
      <c r="J65" s="139" t="e">
        <f t="shared" si="24"/>
        <v>#DIV/0!</v>
      </c>
      <c r="K65" s="138">
        <v>0</v>
      </c>
      <c r="L65" s="139" t="e">
        <f t="shared" si="25"/>
        <v>#DIV/0!</v>
      </c>
      <c r="M65" s="140">
        <f t="shared" si="26"/>
        <v>0</v>
      </c>
      <c r="N65" s="141" t="e">
        <f t="shared" si="27"/>
        <v>#DIV/0!</v>
      </c>
    </row>
    <row r="66" spans="2:14" collapsed="1" x14ac:dyDescent="0.25">
      <c r="B66" s="134"/>
      <c r="C66" s="135" t="s">
        <v>206</v>
      </c>
      <c r="D66" s="136" t="s">
        <v>207</v>
      </c>
      <c r="E66" s="137" t="s">
        <v>208</v>
      </c>
      <c r="F66" s="138">
        <v>0</v>
      </c>
      <c r="G66" s="138">
        <v>0</v>
      </c>
      <c r="H66" s="139" t="e">
        <f t="shared" si="23"/>
        <v>#DIV/0!</v>
      </c>
      <c r="I66" s="138">
        <v>0</v>
      </c>
      <c r="J66" s="139" t="e">
        <f t="shared" si="24"/>
        <v>#DIV/0!</v>
      </c>
      <c r="K66" s="138">
        <v>0</v>
      </c>
      <c r="L66" s="139" t="e">
        <f t="shared" si="25"/>
        <v>#DIV/0!</v>
      </c>
      <c r="M66" s="140">
        <f t="shared" si="26"/>
        <v>0</v>
      </c>
      <c r="N66" s="141" t="e">
        <f t="shared" si="27"/>
        <v>#DIV/0!</v>
      </c>
    </row>
    <row r="67" spans="2:14" x14ac:dyDescent="0.25">
      <c r="B67" s="134"/>
      <c r="C67" s="135" t="s">
        <v>209</v>
      </c>
      <c r="D67" s="136" t="s">
        <v>210</v>
      </c>
      <c r="E67" s="137" t="s">
        <v>211</v>
      </c>
      <c r="F67" s="138">
        <v>0</v>
      </c>
      <c r="G67" s="138">
        <v>0</v>
      </c>
      <c r="H67" s="139" t="e">
        <f t="shared" si="23"/>
        <v>#DIV/0!</v>
      </c>
      <c r="I67" s="138">
        <v>0</v>
      </c>
      <c r="J67" s="139" t="e">
        <f t="shared" si="24"/>
        <v>#DIV/0!</v>
      </c>
      <c r="K67" s="138">
        <v>0</v>
      </c>
      <c r="L67" s="139" t="e">
        <f t="shared" si="25"/>
        <v>#DIV/0!</v>
      </c>
      <c r="M67" s="140">
        <f t="shared" si="26"/>
        <v>0</v>
      </c>
      <c r="N67" s="141" t="e">
        <f t="shared" si="27"/>
        <v>#DIV/0!</v>
      </c>
    </row>
    <row r="68" spans="2:14" x14ac:dyDescent="0.25">
      <c r="B68" s="142"/>
      <c r="C68" s="143" t="s">
        <v>212</v>
      </c>
      <c r="D68" s="144" t="s">
        <v>213</v>
      </c>
      <c r="E68" s="145">
        <v>580</v>
      </c>
      <c r="F68" s="146">
        <f>SUM(F55:F67)</f>
        <v>0</v>
      </c>
      <c r="G68" s="146">
        <f>SUM(G55:G67)</f>
        <v>0</v>
      </c>
      <c r="H68" s="147" t="e">
        <f t="shared" si="23"/>
        <v>#DIV/0!</v>
      </c>
      <c r="I68" s="146">
        <f t="shared" ref="I68:K68" si="28">SUM(I55:I67)</f>
        <v>0</v>
      </c>
      <c r="J68" s="147" t="e">
        <f t="shared" si="24"/>
        <v>#DIV/0!</v>
      </c>
      <c r="K68" s="146">
        <f t="shared" si="28"/>
        <v>0</v>
      </c>
      <c r="L68" s="147" t="e">
        <f t="shared" si="25"/>
        <v>#DIV/0!</v>
      </c>
      <c r="M68" s="148">
        <f t="shared" si="26"/>
        <v>0</v>
      </c>
      <c r="N68" s="149" t="e">
        <f t="shared" si="27"/>
        <v>#DIV/0!</v>
      </c>
    </row>
    <row r="69" spans="2:14" x14ac:dyDescent="0.25">
      <c r="B69" s="155"/>
      <c r="C69" s="156" t="s">
        <v>214</v>
      </c>
      <c r="D69" s="157" t="s">
        <v>215</v>
      </c>
      <c r="E69" s="158">
        <v>590</v>
      </c>
      <c r="F69" s="159">
        <f>F47+F53+F68</f>
        <v>0</v>
      </c>
      <c r="G69" s="159">
        <f>G47+G53+G68</f>
        <v>0</v>
      </c>
      <c r="H69" s="147" t="e">
        <f t="shared" si="23"/>
        <v>#DIV/0!</v>
      </c>
      <c r="I69" s="159">
        <f t="shared" ref="I69:K69" si="29">I47+I53+I68</f>
        <v>0</v>
      </c>
      <c r="J69" s="147" t="e">
        <f t="shared" si="24"/>
        <v>#DIV/0!</v>
      </c>
      <c r="K69" s="159">
        <f t="shared" si="29"/>
        <v>0</v>
      </c>
      <c r="L69" s="147" t="e">
        <f t="shared" si="25"/>
        <v>#DIV/0!</v>
      </c>
      <c r="M69" s="148">
        <f t="shared" si="26"/>
        <v>0</v>
      </c>
      <c r="N69" s="149" t="e">
        <f t="shared" si="27"/>
        <v>#DIV/0!</v>
      </c>
    </row>
    <row r="70" spans="2:14" ht="15" hidden="1" customHeight="1" x14ac:dyDescent="0.25">
      <c r="B70" s="167"/>
      <c r="C70" s="168" t="s">
        <v>15</v>
      </c>
      <c r="D70" s="168"/>
      <c r="E70" s="167"/>
      <c r="G70" s="169">
        <f>G37-G69</f>
        <v>0</v>
      </c>
      <c r="H70" s="169"/>
      <c r="I70" s="169">
        <f>I37-I69</f>
        <v>0</v>
      </c>
      <c r="J70" s="169"/>
      <c r="K70" s="169">
        <f>K37-K69</f>
        <v>0</v>
      </c>
      <c r="L70" s="170"/>
      <c r="M70" s="170"/>
      <c r="N70" s="170"/>
    </row>
  </sheetData>
  <mergeCells count="4">
    <mergeCell ref="G3:H3"/>
    <mergeCell ref="I3:J3"/>
    <mergeCell ref="K3:L3"/>
    <mergeCell ref="M3:N3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B2:M17"/>
  <sheetViews>
    <sheetView zoomScale="85" zoomScaleNormal="85" workbookViewId="0">
      <selection activeCell="C2" sqref="C2"/>
    </sheetView>
  </sheetViews>
  <sheetFormatPr defaultColWidth="9.140625" defaultRowHeight="15" x14ac:dyDescent="0.25"/>
  <cols>
    <col min="1" max="1" width="9.140625" style="24"/>
    <col min="2" max="2" width="34" style="24" hidden="1" customWidth="1"/>
    <col min="3" max="3" width="35.42578125" style="24" bestFit="1" customWidth="1"/>
    <col min="4" max="6" width="5.140625" style="24" bestFit="1" customWidth="1"/>
    <col min="7" max="7" width="5.42578125" style="31" bestFit="1" customWidth="1"/>
    <col min="8" max="8" width="5.85546875" style="31" bestFit="1" customWidth="1"/>
    <col min="9" max="9" width="6.42578125" style="24" bestFit="1" customWidth="1"/>
    <col min="10" max="10" width="6.28515625" style="24" bestFit="1" customWidth="1"/>
    <col min="11" max="11" width="9" style="24" customWidth="1"/>
    <col min="12" max="12" width="6.85546875" style="24" customWidth="1"/>
    <col min="13" max="16384" width="9.140625" style="24"/>
  </cols>
  <sheetData>
    <row r="2" spans="2:13" x14ac:dyDescent="0.25">
      <c r="C2" s="11" t="s">
        <v>726</v>
      </c>
    </row>
    <row r="4" spans="2:13" ht="31.5" customHeight="1" x14ac:dyDescent="0.25">
      <c r="C4" s="468" t="s">
        <v>220</v>
      </c>
      <c r="D4" s="470">
        <v>2016</v>
      </c>
      <c r="E4" s="470">
        <v>2017</v>
      </c>
      <c r="F4" s="470">
        <v>2018</v>
      </c>
      <c r="G4" s="472" t="s">
        <v>385</v>
      </c>
      <c r="H4" s="472"/>
      <c r="I4" s="473" t="s">
        <v>373</v>
      </c>
      <c r="J4" s="474"/>
      <c r="K4" s="466" t="s">
        <v>370</v>
      </c>
      <c r="L4" s="467"/>
    </row>
    <row r="5" spans="2:13" ht="18.600000000000001" customHeight="1" x14ac:dyDescent="0.25">
      <c r="B5" s="93" t="s">
        <v>219</v>
      </c>
      <c r="C5" s="469"/>
      <c r="D5" s="471"/>
      <c r="E5" s="471"/>
      <c r="F5" s="471"/>
      <c r="G5" s="110" t="s">
        <v>381</v>
      </c>
      <c r="H5" s="110" t="s">
        <v>382</v>
      </c>
      <c r="I5" s="110" t="s">
        <v>383</v>
      </c>
      <c r="J5" s="110" t="s">
        <v>384</v>
      </c>
      <c r="K5" s="111" t="s">
        <v>217</v>
      </c>
      <c r="L5" s="112" t="s">
        <v>243</v>
      </c>
    </row>
    <row r="6" spans="2:13" ht="15" customHeight="1" x14ac:dyDescent="0.25">
      <c r="B6" s="94" t="s">
        <v>221</v>
      </c>
      <c r="C6" s="95" t="s">
        <v>273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7">
        <f>F6-E6</f>
        <v>0</v>
      </c>
      <c r="L6" s="98">
        <f>IFERROR(K6/E6,0)</f>
        <v>0</v>
      </c>
      <c r="M6" s="99"/>
    </row>
    <row r="7" spans="2:13" x14ac:dyDescent="0.25">
      <c r="B7" s="100" t="s">
        <v>223</v>
      </c>
      <c r="C7" s="101" t="s">
        <v>271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7">
        <f>F7-E7</f>
        <v>0</v>
      </c>
      <c r="L7" s="98">
        <f>IFERROR(K7/E7,0)</f>
        <v>0</v>
      </c>
    </row>
    <row r="8" spans="2:13" x14ac:dyDescent="0.25">
      <c r="B8" s="102" t="s">
        <v>225</v>
      </c>
      <c r="C8" s="103" t="s">
        <v>226</v>
      </c>
      <c r="D8" s="104">
        <f>D6-D7</f>
        <v>0</v>
      </c>
      <c r="E8" s="104">
        <f>E6-E7</f>
        <v>0</v>
      </c>
      <c r="F8" s="104">
        <f t="shared" ref="F8" si="0">F6-F7</f>
        <v>0</v>
      </c>
      <c r="G8" s="104">
        <f t="shared" ref="G8:J8" si="1">G6-G7</f>
        <v>0</v>
      </c>
      <c r="H8" s="104">
        <f t="shared" si="1"/>
        <v>0</v>
      </c>
      <c r="I8" s="104">
        <f t="shared" si="1"/>
        <v>0</v>
      </c>
      <c r="J8" s="104">
        <f t="shared" si="1"/>
        <v>0</v>
      </c>
      <c r="K8" s="105">
        <f>F8-E8</f>
        <v>0</v>
      </c>
      <c r="L8" s="106">
        <f>IFERROR(K8/E8,0)</f>
        <v>0</v>
      </c>
    </row>
    <row r="9" spans="2:13" x14ac:dyDescent="0.25">
      <c r="B9" s="100" t="s">
        <v>227</v>
      </c>
      <c r="C9" s="101" t="s">
        <v>228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7">
        <f>F9-E9</f>
        <v>0</v>
      </c>
      <c r="L9" s="98">
        <f t="shared" ref="L9:L12" si="2">IFERROR(K9/E9,0)</f>
        <v>0</v>
      </c>
    </row>
    <row r="10" spans="2:13" x14ac:dyDescent="0.25">
      <c r="B10" s="100" t="s">
        <v>229</v>
      </c>
      <c r="C10" s="101" t="s">
        <v>230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7">
        <f t="shared" ref="K10:K17" si="3">F10-E10</f>
        <v>0</v>
      </c>
      <c r="L10" s="98">
        <f t="shared" si="2"/>
        <v>0</v>
      </c>
    </row>
    <row r="11" spans="2:13" x14ac:dyDescent="0.25">
      <c r="B11" s="100" t="s">
        <v>231</v>
      </c>
      <c r="C11" s="101" t="s">
        <v>232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7">
        <f t="shared" si="3"/>
        <v>0</v>
      </c>
      <c r="L11" s="98">
        <f t="shared" si="2"/>
        <v>0</v>
      </c>
    </row>
    <row r="12" spans="2:13" x14ac:dyDescent="0.25">
      <c r="B12" s="100" t="s">
        <v>16</v>
      </c>
      <c r="C12" s="101" t="s">
        <v>233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7">
        <f t="shared" si="3"/>
        <v>0</v>
      </c>
      <c r="L12" s="98">
        <f t="shared" si="2"/>
        <v>0</v>
      </c>
    </row>
    <row r="13" spans="2:13" ht="29.25" x14ac:dyDescent="0.25">
      <c r="B13" s="102" t="s">
        <v>234</v>
      </c>
      <c r="C13" s="103" t="s">
        <v>235</v>
      </c>
      <c r="D13" s="105">
        <f>D8+D9-D10-D11-D12</f>
        <v>0</v>
      </c>
      <c r="E13" s="105">
        <f>E8+E9-E10-E11-E12</f>
        <v>0</v>
      </c>
      <c r="F13" s="105">
        <f>F8+F9-F10-F11-F12</f>
        <v>0</v>
      </c>
      <c r="G13" s="105">
        <f t="shared" ref="G13:J13" si="4">G8+G9-G10-G11-G12</f>
        <v>0</v>
      </c>
      <c r="H13" s="105">
        <f t="shared" si="4"/>
        <v>0</v>
      </c>
      <c r="I13" s="105">
        <f t="shared" si="4"/>
        <v>0</v>
      </c>
      <c r="J13" s="105">
        <f t="shared" si="4"/>
        <v>0</v>
      </c>
      <c r="K13" s="105">
        <f t="shared" si="3"/>
        <v>0</v>
      </c>
      <c r="L13" s="106">
        <f>IFERROR(K13/E13,0)</f>
        <v>0</v>
      </c>
    </row>
    <row r="14" spans="2:13" x14ac:dyDescent="0.25">
      <c r="B14" s="107" t="s">
        <v>236</v>
      </c>
      <c r="C14" s="101" t="s">
        <v>237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97">
        <f t="shared" si="3"/>
        <v>0</v>
      </c>
      <c r="L14" s="98">
        <f>IFERROR(K14/E14,0)</f>
        <v>0</v>
      </c>
    </row>
    <row r="15" spans="2:13" x14ac:dyDescent="0.25">
      <c r="B15" s="109" t="s">
        <v>238</v>
      </c>
      <c r="C15" s="103" t="s">
        <v>378</v>
      </c>
      <c r="D15" s="105">
        <f>D13+D14</f>
        <v>0</v>
      </c>
      <c r="E15" s="105">
        <f>E13+E14</f>
        <v>0</v>
      </c>
      <c r="F15" s="105">
        <f t="shared" ref="F15" si="5">F13+F14</f>
        <v>0</v>
      </c>
      <c r="G15" s="105">
        <f t="shared" ref="G15:J15" si="6">G13+G14</f>
        <v>0</v>
      </c>
      <c r="H15" s="105">
        <f t="shared" si="6"/>
        <v>0</v>
      </c>
      <c r="I15" s="105">
        <f t="shared" si="6"/>
        <v>0</v>
      </c>
      <c r="J15" s="105">
        <f t="shared" si="6"/>
        <v>0</v>
      </c>
      <c r="K15" s="105">
        <f t="shared" si="3"/>
        <v>0</v>
      </c>
      <c r="L15" s="106">
        <f>IFERROR(K15/E15,0)</f>
        <v>0</v>
      </c>
    </row>
    <row r="16" spans="2:13" x14ac:dyDescent="0.25">
      <c r="B16" s="107" t="s">
        <v>240</v>
      </c>
      <c r="C16" s="101" t="s">
        <v>241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97">
        <f t="shared" si="3"/>
        <v>0</v>
      </c>
      <c r="L16" s="98">
        <f>IFERROR(K16/E16,0)</f>
        <v>0</v>
      </c>
    </row>
    <row r="17" spans="2:12" ht="28.5" x14ac:dyDescent="0.25">
      <c r="B17" s="109" t="s">
        <v>242</v>
      </c>
      <c r="C17" s="103" t="s">
        <v>149</v>
      </c>
      <c r="D17" s="105">
        <f>D15-D16</f>
        <v>0</v>
      </c>
      <c r="E17" s="105">
        <f>E15-E16</f>
        <v>0</v>
      </c>
      <c r="F17" s="105">
        <f t="shared" ref="F17" si="7">F15-F16</f>
        <v>0</v>
      </c>
      <c r="G17" s="105">
        <f t="shared" ref="G17:J17" si="8">G15-G16</f>
        <v>0</v>
      </c>
      <c r="H17" s="105">
        <f t="shared" si="8"/>
        <v>0</v>
      </c>
      <c r="I17" s="105">
        <f t="shared" si="8"/>
        <v>0</v>
      </c>
      <c r="J17" s="105">
        <f t="shared" si="8"/>
        <v>0</v>
      </c>
      <c r="K17" s="105">
        <f t="shared" si="3"/>
        <v>0</v>
      </c>
      <c r="L17" s="106">
        <f>IFERROR(K17/E17,0)</f>
        <v>0</v>
      </c>
    </row>
  </sheetData>
  <mergeCells count="7">
    <mergeCell ref="K4:L4"/>
    <mergeCell ref="C4:C5"/>
    <mergeCell ref="F4:F5"/>
    <mergeCell ref="E4:E5"/>
    <mergeCell ref="D4:D5"/>
    <mergeCell ref="G4:H4"/>
    <mergeCell ref="I4:J4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B2:L23"/>
  <sheetViews>
    <sheetView zoomScaleNormal="100" workbookViewId="0">
      <selection activeCell="G2" sqref="G2"/>
    </sheetView>
  </sheetViews>
  <sheetFormatPr defaultColWidth="8.85546875" defaultRowHeight="12.75" outlineLevelRow="1" outlineLevelCol="1" x14ac:dyDescent="0.2"/>
  <cols>
    <col min="1" max="1" width="5.85546875" style="62" customWidth="1"/>
    <col min="2" max="2" width="43.5703125" style="62" hidden="1" customWidth="1" outlineLevel="1"/>
    <col min="3" max="3" width="28.85546875" style="62" hidden="1" customWidth="1" outlineLevel="1" collapsed="1"/>
    <col min="4" max="4" width="10.7109375" style="62" hidden="1" customWidth="1" outlineLevel="1"/>
    <col min="5" max="5" width="9.85546875" style="62" hidden="1" customWidth="1" outlineLevel="1"/>
    <col min="6" max="6" width="9.140625" style="62" hidden="1" customWidth="1" outlineLevel="1"/>
    <col min="7" max="7" width="26" style="62" customWidth="1" collapsed="1"/>
    <col min="8" max="8" width="14" style="62" customWidth="1"/>
    <col min="9" max="9" width="10.7109375" style="62" customWidth="1"/>
    <col min="10" max="10" width="11.28515625" style="62" customWidth="1"/>
    <col min="11" max="11" width="11.42578125" style="62" customWidth="1"/>
    <col min="12" max="12" width="9.140625" style="62" bestFit="1" customWidth="1"/>
    <col min="13" max="16384" width="8.85546875" style="62"/>
  </cols>
  <sheetData>
    <row r="2" spans="2:11" x14ac:dyDescent="0.2">
      <c r="G2" s="60" t="s">
        <v>727</v>
      </c>
    </row>
    <row r="4" spans="2:11" s="173" customFormat="1" ht="13.9" customHeight="1" x14ac:dyDescent="0.25">
      <c r="G4" s="468" t="s">
        <v>248</v>
      </c>
      <c r="H4" s="476" t="s">
        <v>251</v>
      </c>
      <c r="I4" s="476" t="s">
        <v>249</v>
      </c>
      <c r="J4" s="476" t="s">
        <v>250</v>
      </c>
    </row>
    <row r="5" spans="2:11" x14ac:dyDescent="0.2">
      <c r="G5" s="475"/>
      <c r="H5" s="477"/>
      <c r="I5" s="477"/>
      <c r="J5" s="477"/>
    </row>
    <row r="6" spans="2:11" ht="25.5" x14ac:dyDescent="0.2">
      <c r="B6" s="174" t="s">
        <v>219</v>
      </c>
      <c r="C6" s="175" t="s">
        <v>220</v>
      </c>
      <c r="D6" s="176">
        <v>2017</v>
      </c>
      <c r="E6" s="176">
        <v>2018</v>
      </c>
      <c r="F6" s="176" t="s">
        <v>343</v>
      </c>
      <c r="G6" s="469"/>
      <c r="H6" s="478"/>
      <c r="I6" s="478"/>
      <c r="J6" s="478"/>
    </row>
    <row r="7" spans="2:11" x14ac:dyDescent="0.2">
      <c r="B7" s="177" t="s">
        <v>221</v>
      </c>
      <c r="C7" s="178" t="s">
        <v>222</v>
      </c>
      <c r="D7" s="179">
        <f>'Tabel 37'!E6</f>
        <v>0</v>
      </c>
      <c r="E7" s="179">
        <f>'Tabel 37'!F6</f>
        <v>0</v>
      </c>
      <c r="F7" s="179">
        <f>'Tabel 37'!I6</f>
        <v>0</v>
      </c>
      <c r="G7" s="95" t="s">
        <v>273</v>
      </c>
      <c r="H7" s="180">
        <v>0</v>
      </c>
      <c r="I7" s="180">
        <v>0</v>
      </c>
      <c r="J7" s="180">
        <v>0</v>
      </c>
    </row>
    <row r="8" spans="2:11" x14ac:dyDescent="0.2">
      <c r="B8" s="181" t="s">
        <v>223</v>
      </c>
      <c r="C8" s="182" t="s">
        <v>224</v>
      </c>
      <c r="D8" s="179">
        <f>'Tabel 37'!E7</f>
        <v>0</v>
      </c>
      <c r="E8" s="179">
        <f>'Tabel 37'!F7</f>
        <v>0</v>
      </c>
      <c r="F8" s="179">
        <f>'Tabel 37'!I7</f>
        <v>0</v>
      </c>
      <c r="G8" s="101" t="s">
        <v>271</v>
      </c>
      <c r="H8" s="183">
        <v>0</v>
      </c>
      <c r="I8" s="183">
        <v>0</v>
      </c>
      <c r="J8" s="183">
        <v>0</v>
      </c>
    </row>
    <row r="9" spans="2:11" x14ac:dyDescent="0.2">
      <c r="B9" s="184" t="s">
        <v>225</v>
      </c>
      <c r="C9" s="185" t="s">
        <v>226</v>
      </c>
      <c r="D9" s="186">
        <f>'Tabel 37'!E8</f>
        <v>0</v>
      </c>
      <c r="E9" s="186">
        <f>'Tabel 37'!F8</f>
        <v>0</v>
      </c>
      <c r="F9" s="186">
        <f>'Tabel 37'!I8</f>
        <v>0</v>
      </c>
      <c r="G9" s="103" t="s">
        <v>226</v>
      </c>
      <c r="H9" s="187">
        <f t="shared" ref="H9" si="0">H7-H8</f>
        <v>0</v>
      </c>
      <c r="I9" s="187">
        <f t="shared" ref="I9" si="1">I7-I8</f>
        <v>0</v>
      </c>
      <c r="J9" s="187">
        <f t="shared" ref="J9" si="2">J7-J8</f>
        <v>0</v>
      </c>
    </row>
    <row r="10" spans="2:11" ht="25.5" x14ac:dyDescent="0.2">
      <c r="B10" s="181" t="s">
        <v>227</v>
      </c>
      <c r="C10" s="182" t="s">
        <v>228</v>
      </c>
      <c r="D10" s="179">
        <f>'Tabel 37'!E9</f>
        <v>0</v>
      </c>
      <c r="E10" s="179">
        <f>'Tabel 37'!F9</f>
        <v>0</v>
      </c>
      <c r="F10" s="179">
        <f>'Tabel 37'!I9</f>
        <v>0</v>
      </c>
      <c r="G10" s="101" t="s">
        <v>228</v>
      </c>
      <c r="H10" s="183">
        <v>0</v>
      </c>
      <c r="I10" s="183">
        <v>0</v>
      </c>
      <c r="J10" s="183">
        <v>0</v>
      </c>
    </row>
    <row r="11" spans="2:11" x14ac:dyDescent="0.2">
      <c r="B11" s="181" t="s">
        <v>229</v>
      </c>
      <c r="C11" s="182" t="s">
        <v>230</v>
      </c>
      <c r="D11" s="179">
        <f>'Tabel 37'!E10</f>
        <v>0</v>
      </c>
      <c r="E11" s="179">
        <f>'Tabel 37'!F10</f>
        <v>0</v>
      </c>
      <c r="F11" s="179">
        <f>'Tabel 37'!I10</f>
        <v>0</v>
      </c>
      <c r="G11" s="101" t="s">
        <v>230</v>
      </c>
      <c r="H11" s="180">
        <v>0</v>
      </c>
      <c r="I11" s="180">
        <v>0</v>
      </c>
      <c r="J11" s="180">
        <v>0</v>
      </c>
      <c r="K11" s="188"/>
    </row>
    <row r="12" spans="2:11" x14ac:dyDescent="0.2">
      <c r="B12" s="181" t="s">
        <v>231</v>
      </c>
      <c r="C12" s="182" t="s">
        <v>232</v>
      </c>
      <c r="D12" s="179">
        <f>'Tabel 37'!E11</f>
        <v>0</v>
      </c>
      <c r="E12" s="179">
        <f>'Tabel 37'!F11</f>
        <v>0</v>
      </c>
      <c r="F12" s="179">
        <f>'Tabel 37'!I11</f>
        <v>0</v>
      </c>
      <c r="G12" s="101" t="s">
        <v>232</v>
      </c>
      <c r="H12" s="180">
        <v>0</v>
      </c>
      <c r="I12" s="180">
        <v>0</v>
      </c>
      <c r="J12" s="180">
        <v>0</v>
      </c>
    </row>
    <row r="13" spans="2:11" ht="25.5" x14ac:dyDescent="0.2">
      <c r="B13" s="181" t="s">
        <v>16</v>
      </c>
      <c r="C13" s="182" t="s">
        <v>233</v>
      </c>
      <c r="D13" s="179">
        <f>'Tabel 37'!E12</f>
        <v>0</v>
      </c>
      <c r="E13" s="179">
        <f>'Tabel 37'!F12</f>
        <v>0</v>
      </c>
      <c r="F13" s="179">
        <f>'Tabel 37'!I12</f>
        <v>0</v>
      </c>
      <c r="G13" s="101" t="s">
        <v>233</v>
      </c>
      <c r="H13" s="189">
        <v>0</v>
      </c>
      <c r="I13" s="189">
        <v>0</v>
      </c>
      <c r="J13" s="189">
        <v>0</v>
      </c>
    </row>
    <row r="14" spans="2:11" ht="25.5" x14ac:dyDescent="0.2">
      <c r="B14" s="184" t="s">
        <v>234</v>
      </c>
      <c r="C14" s="185" t="s">
        <v>235</v>
      </c>
      <c r="D14" s="186">
        <f>'Tabel 37'!E13</f>
        <v>0</v>
      </c>
      <c r="E14" s="186">
        <f>'Tabel 37'!F13</f>
        <v>0</v>
      </c>
      <c r="F14" s="186">
        <f>'Tabel 37'!I13</f>
        <v>0</v>
      </c>
      <c r="G14" s="103" t="s">
        <v>235</v>
      </c>
      <c r="H14" s="190">
        <f t="shared" ref="H14:J14" si="3">H9+H10-H11-H12-H13</f>
        <v>0</v>
      </c>
      <c r="I14" s="190">
        <f t="shared" si="3"/>
        <v>0</v>
      </c>
      <c r="J14" s="190">
        <f t="shared" si="3"/>
        <v>0</v>
      </c>
      <c r="K14" s="191"/>
    </row>
    <row r="15" spans="2:11" ht="25.5" x14ac:dyDescent="0.2">
      <c r="B15" s="192" t="s">
        <v>236</v>
      </c>
      <c r="C15" s="193" t="s">
        <v>237</v>
      </c>
      <c r="D15" s="179">
        <f>'Tabel 37'!E14</f>
        <v>0</v>
      </c>
      <c r="E15" s="179">
        <f>'Tabel 37'!F14</f>
        <v>0</v>
      </c>
      <c r="F15" s="179">
        <f>'Tabel 37'!I14</f>
        <v>0</v>
      </c>
      <c r="G15" s="101" t="s">
        <v>237</v>
      </c>
      <c r="H15" s="194">
        <v>0</v>
      </c>
      <c r="I15" s="194">
        <v>0</v>
      </c>
      <c r="J15" s="194">
        <v>0</v>
      </c>
    </row>
    <row r="16" spans="2:11" ht="25.5" outlineLevel="1" x14ac:dyDescent="0.2">
      <c r="B16" s="195" t="s">
        <v>238</v>
      </c>
      <c r="C16" s="185" t="s">
        <v>239</v>
      </c>
      <c r="D16" s="186">
        <f>'Tabel 37'!E15</f>
        <v>0</v>
      </c>
      <c r="E16" s="186">
        <f>'Tabel 37'!F15</f>
        <v>0</v>
      </c>
      <c r="F16" s="186">
        <f>'Tabel 37'!I15</f>
        <v>0</v>
      </c>
      <c r="G16" s="103" t="s">
        <v>379</v>
      </c>
      <c r="H16" s="190">
        <f>H14+H15</f>
        <v>0</v>
      </c>
      <c r="I16" s="190">
        <f t="shared" ref="I16" si="4">I14+I15</f>
        <v>0</v>
      </c>
      <c r="J16" s="190">
        <f t="shared" ref="J16" si="5">J14+J15</f>
        <v>0</v>
      </c>
    </row>
    <row r="17" spans="2:12" ht="25.5" outlineLevel="1" x14ac:dyDescent="0.2">
      <c r="B17" s="192" t="s">
        <v>240</v>
      </c>
      <c r="C17" s="182" t="s">
        <v>241</v>
      </c>
      <c r="D17" s="179">
        <f>'Tabel 37'!E16</f>
        <v>0</v>
      </c>
      <c r="E17" s="179">
        <f>'Tabel 37'!F16</f>
        <v>0</v>
      </c>
      <c r="F17" s="179">
        <f>'Tabel 37'!I16</f>
        <v>0</v>
      </c>
      <c r="G17" s="101" t="s">
        <v>241</v>
      </c>
      <c r="H17" s="196">
        <v>0</v>
      </c>
      <c r="I17" s="196">
        <v>0</v>
      </c>
      <c r="J17" s="196">
        <v>0</v>
      </c>
    </row>
    <row r="18" spans="2:12" ht="25.5" x14ac:dyDescent="0.2">
      <c r="B18" s="195" t="s">
        <v>242</v>
      </c>
      <c r="C18" s="185" t="s">
        <v>149</v>
      </c>
      <c r="D18" s="186">
        <f>'Tabel 37'!E17</f>
        <v>0</v>
      </c>
      <c r="E18" s="186">
        <f>'Tabel 37'!F17</f>
        <v>0</v>
      </c>
      <c r="F18" s="186">
        <f>'Tabel 37'!I17</f>
        <v>0</v>
      </c>
      <c r="G18" s="103" t="s">
        <v>149</v>
      </c>
      <c r="H18" s="190">
        <f t="shared" ref="H18" si="6">H16-H17</f>
        <v>0</v>
      </c>
      <c r="I18" s="190">
        <f t="shared" ref="I18" si="7">I16-I17</f>
        <v>0</v>
      </c>
      <c r="J18" s="190">
        <f t="shared" ref="J18" si="8">J16-J17</f>
        <v>0</v>
      </c>
      <c r="L18" s="191"/>
    </row>
    <row r="19" spans="2:12" x14ac:dyDescent="0.2">
      <c r="H19" s="197"/>
      <c r="I19" s="197"/>
      <c r="J19" s="197"/>
    </row>
    <row r="20" spans="2:12" x14ac:dyDescent="0.2">
      <c r="H20" s="188"/>
      <c r="I20" s="188"/>
      <c r="J20" s="188"/>
    </row>
    <row r="21" spans="2:12" x14ac:dyDescent="0.2">
      <c r="H21" s="198"/>
      <c r="I21" s="198"/>
      <c r="J21" s="198"/>
    </row>
    <row r="22" spans="2:12" x14ac:dyDescent="0.2">
      <c r="H22" s="198"/>
      <c r="I22" s="198"/>
      <c r="J22" s="198"/>
    </row>
    <row r="23" spans="2:12" x14ac:dyDescent="0.2">
      <c r="G23" s="199"/>
      <c r="H23" s="200"/>
      <c r="I23" s="200"/>
      <c r="J23" s="200"/>
    </row>
  </sheetData>
  <mergeCells count="4">
    <mergeCell ref="G4:G6"/>
    <mergeCell ref="J4:J6"/>
    <mergeCell ref="I4:I6"/>
    <mergeCell ref="H4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EA04-C43F-4833-88A2-B96836D606B6}">
  <sheetPr>
    <tabColor rgb="FFFFC000"/>
  </sheetPr>
  <dimension ref="C2:I9"/>
  <sheetViews>
    <sheetView workbookViewId="0">
      <selection activeCell="C2" sqref="C2"/>
    </sheetView>
  </sheetViews>
  <sheetFormatPr defaultRowHeight="15" x14ac:dyDescent="0.25"/>
  <cols>
    <col min="1" max="2" width="9.140625" style="24"/>
    <col min="3" max="3" width="21.7109375" style="24" customWidth="1"/>
    <col min="4" max="4" width="8.140625" style="24" bestFit="1" customWidth="1"/>
    <col min="5" max="5" width="9.5703125" style="24" bestFit="1" customWidth="1"/>
    <col min="6" max="6" width="9" style="24" bestFit="1" customWidth="1"/>
    <col min="7" max="7" width="8.5703125" style="24" bestFit="1" customWidth="1"/>
    <col min="8" max="8" width="8.7109375" style="24" bestFit="1" customWidth="1"/>
    <col min="9" max="9" width="5.85546875" style="24" bestFit="1" customWidth="1"/>
    <col min="10" max="16384" width="9.140625" style="24"/>
  </cols>
  <sheetData>
    <row r="2" spans="3:9" x14ac:dyDescent="0.25">
      <c r="C2" s="11" t="s">
        <v>686</v>
      </c>
    </row>
    <row r="3" spans="3:9" x14ac:dyDescent="0.25">
      <c r="C3" s="407" t="s">
        <v>402</v>
      </c>
      <c r="D3" s="407" t="s">
        <v>398</v>
      </c>
      <c r="E3" s="407"/>
      <c r="F3" s="407"/>
      <c r="G3" s="407"/>
      <c r="H3" s="407"/>
      <c r="I3" s="407"/>
    </row>
    <row r="4" spans="3:9" ht="28.5" x14ac:dyDescent="0.25">
      <c r="C4" s="407"/>
      <c r="D4" s="3" t="s">
        <v>476</v>
      </c>
      <c r="E4" s="3" t="s">
        <v>442</v>
      </c>
      <c r="F4" s="3" t="s">
        <v>477</v>
      </c>
      <c r="G4" s="3" t="s">
        <v>478</v>
      </c>
      <c r="H4" s="3" t="s">
        <v>479</v>
      </c>
      <c r="I4" s="3" t="s">
        <v>322</v>
      </c>
    </row>
    <row r="5" spans="3:9" x14ac:dyDescent="0.25">
      <c r="C5" s="28" t="s">
        <v>403</v>
      </c>
      <c r="D5" s="378">
        <v>0</v>
      </c>
      <c r="E5" s="378">
        <v>0</v>
      </c>
      <c r="F5" s="378">
        <v>0</v>
      </c>
      <c r="G5" s="378">
        <v>0</v>
      </c>
      <c r="H5" s="378">
        <v>0</v>
      </c>
      <c r="I5" s="379">
        <f>SUM(D5:H5)</f>
        <v>0</v>
      </c>
    </row>
    <row r="6" spans="3:9" x14ac:dyDescent="0.25">
      <c r="C6" s="28" t="s">
        <v>404</v>
      </c>
      <c r="D6" s="378">
        <v>0</v>
      </c>
      <c r="E6" s="378">
        <v>0</v>
      </c>
      <c r="F6" s="378">
        <v>0</v>
      </c>
      <c r="G6" s="378">
        <v>0</v>
      </c>
      <c r="H6" s="378">
        <v>0</v>
      </c>
      <c r="I6" s="379">
        <f>SUM(D6:H6)</f>
        <v>0</v>
      </c>
    </row>
    <row r="7" spans="3:9" x14ac:dyDescent="0.25">
      <c r="C7" s="28" t="s">
        <v>405</v>
      </c>
      <c r="D7" s="378">
        <v>0</v>
      </c>
      <c r="E7" s="378">
        <v>0</v>
      </c>
      <c r="F7" s="378">
        <v>0</v>
      </c>
      <c r="G7" s="378">
        <v>0</v>
      </c>
      <c r="H7" s="378">
        <v>0</v>
      </c>
      <c r="I7" s="379">
        <f>SUM(D7:H7)</f>
        <v>0</v>
      </c>
    </row>
    <row r="8" spans="3:9" x14ac:dyDescent="0.25">
      <c r="C8" s="29" t="s">
        <v>406</v>
      </c>
      <c r="D8" s="378">
        <v>0</v>
      </c>
      <c r="E8" s="378">
        <v>0</v>
      </c>
      <c r="F8" s="378">
        <v>0</v>
      </c>
      <c r="G8" s="378">
        <v>0</v>
      </c>
      <c r="H8" s="378">
        <v>0</v>
      </c>
      <c r="I8" s="379">
        <f>SUM(D8:H8)</f>
        <v>0</v>
      </c>
    </row>
    <row r="9" spans="3:9" x14ac:dyDescent="0.25">
      <c r="C9" s="30" t="s">
        <v>322</v>
      </c>
      <c r="D9" s="380">
        <f>SUM(D5:D8)</f>
        <v>0</v>
      </c>
      <c r="E9" s="380">
        <f>SUM(E5:E8)</f>
        <v>0</v>
      </c>
      <c r="F9" s="380">
        <f>SUM(F5:F8)</f>
        <v>0</v>
      </c>
      <c r="G9" s="380">
        <f>SUM(G5:G8)</f>
        <v>0</v>
      </c>
      <c r="H9" s="380">
        <f>SUM(H5:H8)</f>
        <v>0</v>
      </c>
      <c r="I9" s="380">
        <f>SUM(D9:H9)</f>
        <v>0</v>
      </c>
    </row>
  </sheetData>
  <mergeCells count="2">
    <mergeCell ref="C3:C4"/>
    <mergeCell ref="D3:I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B1:K22"/>
  <sheetViews>
    <sheetView zoomScale="115" zoomScaleNormal="115" workbookViewId="0">
      <selection activeCell="C1" sqref="C1"/>
    </sheetView>
  </sheetViews>
  <sheetFormatPr defaultColWidth="8.85546875" defaultRowHeight="15" x14ac:dyDescent="0.25"/>
  <cols>
    <col min="1" max="1" width="8.85546875" style="24"/>
    <col min="2" max="2" width="43.5703125" style="24" hidden="1" customWidth="1"/>
    <col min="3" max="3" width="46.140625" style="24" customWidth="1"/>
    <col min="4" max="4" width="11.85546875" style="24" customWidth="1"/>
    <col min="5" max="5" width="12" style="24" bestFit="1" customWidth="1"/>
    <col min="6" max="6" width="10.7109375" style="24" bestFit="1" customWidth="1"/>
    <col min="7" max="9" width="10.7109375" style="24" customWidth="1"/>
    <col min="10" max="10" width="10.7109375" style="24" bestFit="1" customWidth="1"/>
    <col min="11" max="11" width="9.5703125" style="24" bestFit="1" customWidth="1"/>
    <col min="12" max="16384" width="8.85546875" style="24"/>
  </cols>
  <sheetData>
    <row r="1" spans="2:11" x14ac:dyDescent="0.25">
      <c r="C1" s="509" t="s">
        <v>395</v>
      </c>
    </row>
    <row r="2" spans="2:11" ht="27" customHeight="1" x14ac:dyDescent="0.25">
      <c r="C2" s="479" t="s">
        <v>220</v>
      </c>
      <c r="D2" s="480">
        <v>2016</v>
      </c>
      <c r="E2" s="480">
        <v>2017</v>
      </c>
      <c r="F2" s="480">
        <v>2018</v>
      </c>
      <c r="G2" s="472" t="s">
        <v>385</v>
      </c>
      <c r="H2" s="472"/>
      <c r="I2" s="472" t="s">
        <v>373</v>
      </c>
      <c r="J2" s="472"/>
    </row>
    <row r="3" spans="2:11" ht="15.75" x14ac:dyDescent="0.25">
      <c r="B3" s="316" t="s">
        <v>219</v>
      </c>
      <c r="C3" s="479"/>
      <c r="D3" s="480"/>
      <c r="E3" s="480"/>
      <c r="F3" s="480"/>
      <c r="G3" s="110" t="s">
        <v>381</v>
      </c>
      <c r="H3" s="110" t="s">
        <v>382</v>
      </c>
      <c r="I3" s="110" t="s">
        <v>383</v>
      </c>
      <c r="J3" s="110" t="s">
        <v>384</v>
      </c>
    </row>
    <row r="4" spans="2:11" x14ac:dyDescent="0.25">
      <c r="B4" s="94" t="s">
        <v>221</v>
      </c>
      <c r="C4" s="317" t="s">
        <v>222</v>
      </c>
      <c r="D4" s="318">
        <f>'Tabel 37'!D6</f>
        <v>0</v>
      </c>
      <c r="E4" s="318">
        <f>'Tabel 37'!E6</f>
        <v>0</v>
      </c>
      <c r="F4" s="318">
        <f>'Tabel 37'!F6</f>
        <v>0</v>
      </c>
      <c r="G4" s="318">
        <f>'Tabel 37'!G6</f>
        <v>0</v>
      </c>
      <c r="H4" s="318">
        <f>'Tabel 37'!H6</f>
        <v>0</v>
      </c>
      <c r="I4" s="318">
        <f>'Tabel 37'!I6</f>
        <v>0</v>
      </c>
      <c r="J4" s="318">
        <f>'Tabel 37'!J6</f>
        <v>0</v>
      </c>
    </row>
    <row r="5" spans="2:11" x14ac:dyDescent="0.25">
      <c r="B5" s="100" t="s">
        <v>223</v>
      </c>
      <c r="C5" s="319" t="s">
        <v>224</v>
      </c>
      <c r="D5" s="318">
        <f>'Tabel 37'!D7</f>
        <v>0</v>
      </c>
      <c r="E5" s="318">
        <f>'Tabel 37'!E7</f>
        <v>0</v>
      </c>
      <c r="F5" s="318">
        <f>'Tabel 37'!F7</f>
        <v>0</v>
      </c>
      <c r="G5" s="318">
        <f>'Tabel 37'!G7</f>
        <v>0</v>
      </c>
      <c r="H5" s="318">
        <f>'Tabel 37'!H7</f>
        <v>0</v>
      </c>
      <c r="I5" s="318">
        <f>'Tabel 37'!I7</f>
        <v>0</v>
      </c>
      <c r="J5" s="318">
        <f>'Tabel 37'!J7</f>
        <v>0</v>
      </c>
    </row>
    <row r="6" spans="2:11" x14ac:dyDescent="0.25">
      <c r="B6" s="102" t="s">
        <v>225</v>
      </c>
      <c r="C6" s="320" t="s">
        <v>226</v>
      </c>
      <c r="D6" s="321">
        <f>'Tabel 37'!D8</f>
        <v>0</v>
      </c>
      <c r="E6" s="321">
        <f>'Tabel 37'!E8</f>
        <v>0</v>
      </c>
      <c r="F6" s="321">
        <f>'Tabel 37'!F8</f>
        <v>0</v>
      </c>
      <c r="G6" s="321">
        <f>'Tabel 37'!G8</f>
        <v>0</v>
      </c>
      <c r="H6" s="321">
        <f>'Tabel 37'!H8</f>
        <v>0</v>
      </c>
      <c r="I6" s="321">
        <f>'Tabel 37'!I8</f>
        <v>0</v>
      </c>
      <c r="J6" s="321">
        <f>'Tabel 37'!J8</f>
        <v>0</v>
      </c>
    </row>
    <row r="7" spans="2:11" x14ac:dyDescent="0.25">
      <c r="B7" s="100" t="s">
        <v>227</v>
      </c>
      <c r="C7" s="319" t="s">
        <v>228</v>
      </c>
      <c r="D7" s="318">
        <f>'Tabel 37'!D9</f>
        <v>0</v>
      </c>
      <c r="E7" s="318">
        <f>'Tabel 37'!E9</f>
        <v>0</v>
      </c>
      <c r="F7" s="318">
        <f>'Tabel 37'!F9</f>
        <v>0</v>
      </c>
      <c r="G7" s="318">
        <f>'Tabel 37'!G9</f>
        <v>0</v>
      </c>
      <c r="H7" s="318">
        <f>'Tabel 37'!H9</f>
        <v>0</v>
      </c>
      <c r="I7" s="318">
        <f>'Tabel 37'!I9</f>
        <v>0</v>
      </c>
      <c r="J7" s="318">
        <f>'Tabel 37'!J9</f>
        <v>0</v>
      </c>
    </row>
    <row r="8" spans="2:11" x14ac:dyDescent="0.25">
      <c r="B8" s="100" t="s">
        <v>229</v>
      </c>
      <c r="C8" s="319" t="s">
        <v>230</v>
      </c>
      <c r="D8" s="318">
        <f>'Tabel 37'!D10</f>
        <v>0</v>
      </c>
      <c r="E8" s="318">
        <f>'Tabel 37'!E10</f>
        <v>0</v>
      </c>
      <c r="F8" s="318">
        <f>'Tabel 37'!F10</f>
        <v>0</v>
      </c>
      <c r="G8" s="318">
        <f>'Tabel 37'!G10</f>
        <v>0</v>
      </c>
      <c r="H8" s="318">
        <f>'Tabel 37'!H10</f>
        <v>0</v>
      </c>
      <c r="I8" s="318">
        <f>'Tabel 37'!I10</f>
        <v>0</v>
      </c>
      <c r="J8" s="318">
        <f>'Tabel 37'!J10</f>
        <v>0</v>
      </c>
    </row>
    <row r="9" spans="2:11" x14ac:dyDescent="0.25">
      <c r="B9" s="100" t="s">
        <v>231</v>
      </c>
      <c r="C9" s="319" t="s">
        <v>232</v>
      </c>
      <c r="D9" s="318">
        <f>'Tabel 37'!D11</f>
        <v>0</v>
      </c>
      <c r="E9" s="318">
        <f>'Tabel 37'!E11</f>
        <v>0</v>
      </c>
      <c r="F9" s="318">
        <f>'Tabel 37'!F11</f>
        <v>0</v>
      </c>
      <c r="G9" s="318">
        <f>'Tabel 37'!G11</f>
        <v>0</v>
      </c>
      <c r="H9" s="318">
        <f>'Tabel 37'!H11</f>
        <v>0</v>
      </c>
      <c r="I9" s="318">
        <f>'Tabel 37'!I11</f>
        <v>0</v>
      </c>
      <c r="J9" s="318">
        <f>'Tabel 37'!J11</f>
        <v>0</v>
      </c>
    </row>
    <row r="10" spans="2:11" x14ac:dyDescent="0.25">
      <c r="B10" s="100" t="s">
        <v>16</v>
      </c>
      <c r="C10" s="319" t="s">
        <v>233</v>
      </c>
      <c r="D10" s="318">
        <f>'Tabel 37'!D12</f>
        <v>0</v>
      </c>
      <c r="E10" s="318">
        <f>'Tabel 37'!E12</f>
        <v>0</v>
      </c>
      <c r="F10" s="318">
        <f>'Tabel 37'!F12</f>
        <v>0</v>
      </c>
      <c r="G10" s="318">
        <f>'Tabel 37'!G12</f>
        <v>0</v>
      </c>
      <c r="H10" s="318">
        <f>'Tabel 37'!H12</f>
        <v>0</v>
      </c>
      <c r="I10" s="318">
        <f>'Tabel 37'!I12</f>
        <v>0</v>
      </c>
      <c r="J10" s="318">
        <f>'Tabel 37'!J12</f>
        <v>0</v>
      </c>
      <c r="K10" s="322"/>
    </row>
    <row r="11" spans="2:11" ht="29.25" x14ac:dyDescent="0.25">
      <c r="B11" s="102" t="s">
        <v>234</v>
      </c>
      <c r="C11" s="320" t="s">
        <v>235</v>
      </c>
      <c r="D11" s="323">
        <f>'Tabel 37'!D13</f>
        <v>0</v>
      </c>
      <c r="E11" s="323">
        <f>'Tabel 37'!E13</f>
        <v>0</v>
      </c>
      <c r="F11" s="323">
        <f>'Tabel 37'!F13</f>
        <v>0</v>
      </c>
      <c r="G11" s="323">
        <f>'Tabel 37'!G13</f>
        <v>0</v>
      </c>
      <c r="H11" s="323">
        <f>'Tabel 37'!H13</f>
        <v>0</v>
      </c>
      <c r="I11" s="323">
        <f>'Tabel 37'!I13</f>
        <v>0</v>
      </c>
      <c r="J11" s="323">
        <f>'Tabel 37'!J13</f>
        <v>0</v>
      </c>
    </row>
    <row r="12" spans="2:11" x14ac:dyDescent="0.25">
      <c r="B12" s="107" t="s">
        <v>236</v>
      </c>
      <c r="C12" s="324" t="s">
        <v>237</v>
      </c>
      <c r="D12" s="325">
        <f>'Tabel 37'!D14</f>
        <v>0</v>
      </c>
      <c r="E12" s="325">
        <f>'Tabel 37'!E14</f>
        <v>0</v>
      </c>
      <c r="F12" s="325">
        <f>'Tabel 37'!F14</f>
        <v>0</v>
      </c>
      <c r="G12" s="325">
        <f>'Tabel 37'!G14</f>
        <v>0</v>
      </c>
      <c r="H12" s="325">
        <f>'Tabel 37'!H14</f>
        <v>0</v>
      </c>
      <c r="I12" s="325">
        <f>'Tabel 37'!I14</f>
        <v>0</v>
      </c>
      <c r="J12" s="325">
        <f>'Tabel 37'!J14</f>
        <v>0</v>
      </c>
    </row>
    <row r="13" spans="2:11" x14ac:dyDescent="0.25">
      <c r="B13" s="109" t="s">
        <v>238</v>
      </c>
      <c r="C13" s="320" t="s">
        <v>239</v>
      </c>
      <c r="D13" s="326">
        <f>'Tabel 37'!D15</f>
        <v>0</v>
      </c>
      <c r="E13" s="326">
        <f>'Tabel 37'!E15</f>
        <v>0</v>
      </c>
      <c r="F13" s="326">
        <f>'Tabel 37'!F15</f>
        <v>0</v>
      </c>
      <c r="G13" s="326">
        <f>'Tabel 37'!G15</f>
        <v>0</v>
      </c>
      <c r="H13" s="326">
        <f>'Tabel 37'!H15</f>
        <v>0</v>
      </c>
      <c r="I13" s="326">
        <f>'Tabel 37'!I15</f>
        <v>0</v>
      </c>
      <c r="J13" s="326">
        <f>'Tabel 37'!J15</f>
        <v>0</v>
      </c>
    </row>
    <row r="14" spans="2:11" x14ac:dyDescent="0.25">
      <c r="B14" s="107" t="s">
        <v>240</v>
      </c>
      <c r="C14" s="319" t="s">
        <v>241</v>
      </c>
      <c r="D14" s="327">
        <f>'Tabel 37'!D16</f>
        <v>0</v>
      </c>
      <c r="E14" s="327">
        <f>'Tabel 37'!E16</f>
        <v>0</v>
      </c>
      <c r="F14" s="327">
        <f>'Tabel 37'!F16</f>
        <v>0</v>
      </c>
      <c r="G14" s="327">
        <f>'Tabel 37'!G16</f>
        <v>0</v>
      </c>
      <c r="H14" s="327">
        <f>'Tabel 37'!H16</f>
        <v>0</v>
      </c>
      <c r="I14" s="327">
        <f>'Tabel 37'!I16</f>
        <v>0</v>
      </c>
      <c r="J14" s="327">
        <f>'Tabel 37'!J16</f>
        <v>0</v>
      </c>
    </row>
    <row r="15" spans="2:11" ht="28.5" x14ac:dyDescent="0.25">
      <c r="B15" s="109" t="s">
        <v>242</v>
      </c>
      <c r="C15" s="320" t="s">
        <v>149</v>
      </c>
      <c r="D15" s="323">
        <f>'Tabel 37'!D17</f>
        <v>0</v>
      </c>
      <c r="E15" s="323">
        <f>'Tabel 37'!E17</f>
        <v>0</v>
      </c>
      <c r="F15" s="323">
        <f>'Tabel 37'!F17</f>
        <v>0</v>
      </c>
      <c r="G15" s="323">
        <f>'Tabel 37'!G17</f>
        <v>0</v>
      </c>
      <c r="H15" s="323">
        <f>'Tabel 37'!H17</f>
        <v>0</v>
      </c>
      <c r="I15" s="323">
        <f>'Tabel 37'!I17</f>
        <v>0</v>
      </c>
      <c r="J15" s="323">
        <f>'Tabel 37'!J17</f>
        <v>0</v>
      </c>
    </row>
    <row r="16" spans="2:11" hidden="1" x14ac:dyDescent="0.25">
      <c r="B16" s="324"/>
      <c r="C16" s="328"/>
      <c r="D16" s="328"/>
      <c r="E16" s="329"/>
      <c r="F16" s="329"/>
      <c r="G16" s="329"/>
      <c r="H16" s="329"/>
      <c r="I16" s="329"/>
      <c r="J16" s="330"/>
    </row>
    <row r="20" spans="3:10" x14ac:dyDescent="0.25">
      <c r="C20" s="24" t="s">
        <v>244</v>
      </c>
      <c r="D20" s="331">
        <f>(D4+D7)/1000000</f>
        <v>0</v>
      </c>
      <c r="E20" s="331">
        <f>(E4+E7)/1000000</f>
        <v>0</v>
      </c>
      <c r="F20" s="331">
        <f>(F4+F7)/1000000</f>
        <v>0</v>
      </c>
      <c r="G20" s="331"/>
      <c r="H20" s="331"/>
      <c r="I20" s="331"/>
      <c r="J20" s="331">
        <f t="shared" ref="J20" si="0">(J4+J7)/1000000</f>
        <v>0</v>
      </c>
    </row>
    <row r="21" spans="3:10" x14ac:dyDescent="0.25">
      <c r="C21" s="24" t="s">
        <v>245</v>
      </c>
      <c r="D21" s="331">
        <f>(D5+D8+D9+D10)/1000000</f>
        <v>0</v>
      </c>
      <c r="E21" s="331">
        <f>(E5+E8+E9+E10)/1000000</f>
        <v>0</v>
      </c>
      <c r="F21" s="331">
        <f>(F5+F8+F9+F10)/1000000</f>
        <v>0</v>
      </c>
      <c r="G21" s="331"/>
      <c r="H21" s="331"/>
      <c r="I21" s="331"/>
      <c r="J21" s="331">
        <f>(J5+J8+J9+J10)/1000000</f>
        <v>0</v>
      </c>
    </row>
    <row r="22" spans="3:10" x14ac:dyDescent="0.25">
      <c r="C22" s="24" t="s">
        <v>246</v>
      </c>
      <c r="D22" s="331">
        <f>D20-D21</f>
        <v>0</v>
      </c>
      <c r="E22" s="331">
        <f>E20-E21</f>
        <v>0</v>
      </c>
      <c r="F22" s="331">
        <f t="shared" ref="F22:J22" si="1">F20-F21</f>
        <v>0</v>
      </c>
      <c r="G22" s="331"/>
      <c r="H22" s="331"/>
      <c r="I22" s="331"/>
      <c r="J22" s="331">
        <f t="shared" si="1"/>
        <v>0</v>
      </c>
    </row>
  </sheetData>
  <mergeCells count="6">
    <mergeCell ref="G2:H2"/>
    <mergeCell ref="I2:J2"/>
    <mergeCell ref="C2:C3"/>
    <mergeCell ref="F2:F3"/>
    <mergeCell ref="E2:E3"/>
    <mergeCell ref="D2:D3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</sheetPr>
  <dimension ref="B2:I29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9.140625" style="24"/>
    <col min="2" max="2" width="52" style="24" bestFit="1" customWidth="1"/>
    <col min="3" max="4" width="13.140625" style="24" bestFit="1" customWidth="1"/>
    <col min="5" max="5" width="12.7109375" style="24" customWidth="1"/>
    <col min="6" max="6" width="9.140625" style="24"/>
    <col min="7" max="7" width="28" style="24" customWidth="1"/>
    <col min="8" max="16384" width="9.140625" style="24"/>
  </cols>
  <sheetData>
    <row r="2" spans="2:9" x14ac:dyDescent="0.25">
      <c r="B2" s="11" t="s">
        <v>729</v>
      </c>
    </row>
    <row r="3" spans="2:9" ht="31.5" x14ac:dyDescent="0.25">
      <c r="B3" s="314" t="s">
        <v>1</v>
      </c>
      <c r="C3" s="314">
        <v>2016</v>
      </c>
      <c r="D3" s="314">
        <v>2017</v>
      </c>
      <c r="E3" s="315">
        <v>2018</v>
      </c>
      <c r="G3" s="201" t="s">
        <v>345</v>
      </c>
    </row>
    <row r="4" spans="2:9" x14ac:dyDescent="0.25">
      <c r="B4" s="202" t="s">
        <v>364</v>
      </c>
      <c r="C4" s="203">
        <f>C23</f>
        <v>0</v>
      </c>
      <c r="D4" s="203">
        <f>D23</f>
        <v>0</v>
      </c>
      <c r="E4" s="203">
        <f>E23</f>
        <v>0</v>
      </c>
      <c r="G4" s="204"/>
    </row>
    <row r="5" spans="2:9" ht="15.75" x14ac:dyDescent="0.25">
      <c r="B5" s="202" t="s">
        <v>365</v>
      </c>
      <c r="C5" s="203">
        <f t="shared" ref="C5" si="0">C24</f>
        <v>0</v>
      </c>
      <c r="D5" s="203">
        <f t="shared" ref="D5:E8" si="1">D24</f>
        <v>0</v>
      </c>
      <c r="E5" s="203">
        <f t="shared" si="1"/>
        <v>0</v>
      </c>
      <c r="G5" s="205"/>
      <c r="I5" s="24" t="s">
        <v>346</v>
      </c>
    </row>
    <row r="6" spans="2:9" x14ac:dyDescent="0.25">
      <c r="B6" s="202" t="s">
        <v>366</v>
      </c>
      <c r="C6" s="203">
        <f t="shared" ref="C6" si="2">C25</f>
        <v>0</v>
      </c>
      <c r="D6" s="203">
        <f t="shared" si="1"/>
        <v>0</v>
      </c>
      <c r="E6" s="203">
        <f t="shared" si="1"/>
        <v>0</v>
      </c>
      <c r="G6" s="204"/>
    </row>
    <row r="7" spans="2:9" ht="15.75" x14ac:dyDescent="0.25">
      <c r="B7" s="202" t="s">
        <v>367</v>
      </c>
      <c r="C7" s="206">
        <f t="shared" ref="C7" si="3">C26</f>
        <v>0</v>
      </c>
      <c r="D7" s="206">
        <f t="shared" si="1"/>
        <v>0</v>
      </c>
      <c r="E7" s="206">
        <f t="shared" si="1"/>
        <v>0</v>
      </c>
      <c r="G7" s="205"/>
    </row>
    <row r="8" spans="2:9" x14ac:dyDescent="0.25">
      <c r="B8" s="202" t="s">
        <v>368</v>
      </c>
      <c r="C8" s="203">
        <f t="shared" ref="C8" si="4">C27</f>
        <v>0</v>
      </c>
      <c r="D8" s="203">
        <f t="shared" si="1"/>
        <v>0</v>
      </c>
      <c r="E8" s="203">
        <f t="shared" si="1"/>
        <v>0</v>
      </c>
      <c r="G8" s="204"/>
    </row>
    <row r="9" spans="2:9" ht="15.75" x14ac:dyDescent="0.25">
      <c r="B9" s="207" t="s">
        <v>360</v>
      </c>
      <c r="C9" s="208">
        <f>C29</f>
        <v>0</v>
      </c>
      <c r="D9" s="208">
        <f>D29</f>
        <v>0</v>
      </c>
      <c r="E9" s="208">
        <f>E29</f>
        <v>0</v>
      </c>
      <c r="G9" s="205"/>
    </row>
    <row r="10" spans="2:9" x14ac:dyDescent="0.25">
      <c r="B10" s="207" t="s">
        <v>363</v>
      </c>
      <c r="C10" s="209" t="s">
        <v>362</v>
      </c>
      <c r="D10" s="210" t="s">
        <v>362</v>
      </c>
      <c r="E10" s="210" t="s">
        <v>362</v>
      </c>
      <c r="G10" s="204"/>
    </row>
    <row r="11" spans="2:9" ht="15.75" x14ac:dyDescent="0.25">
      <c r="G11" s="205"/>
      <c r="I11" s="24" t="s">
        <v>347</v>
      </c>
    </row>
    <row r="12" spans="2:9" x14ac:dyDescent="0.25">
      <c r="G12" s="204"/>
    </row>
    <row r="13" spans="2:9" x14ac:dyDescent="0.25">
      <c r="G13" s="204"/>
    </row>
    <row r="14" spans="2:9" x14ac:dyDescent="0.25">
      <c r="B14" s="211" t="s">
        <v>81</v>
      </c>
      <c r="C14" s="212">
        <f>'Tabel 36'!G36</f>
        <v>0</v>
      </c>
      <c r="D14" s="212">
        <f>'Tabel 36'!I36</f>
        <v>0</v>
      </c>
      <c r="E14" s="212">
        <f>'Tabel 36'!K36</f>
        <v>0</v>
      </c>
      <c r="G14" s="204"/>
    </row>
    <row r="15" spans="2:9" x14ac:dyDescent="0.25">
      <c r="B15" s="211" t="s">
        <v>348</v>
      </c>
      <c r="C15" s="212">
        <f>'Tabel 36'!G37</f>
        <v>0</v>
      </c>
      <c r="D15" s="212">
        <f>'Tabel 36'!I37</f>
        <v>0</v>
      </c>
      <c r="E15" s="212">
        <f>'Tabel 36'!K37</f>
        <v>0</v>
      </c>
    </row>
    <row r="16" spans="2:9" x14ac:dyDescent="0.25">
      <c r="B16" s="211" t="s">
        <v>349</v>
      </c>
      <c r="C16" s="212">
        <f>'Tabel 36'!G53+'Tabel 36'!G68</f>
        <v>0</v>
      </c>
      <c r="D16" s="212">
        <f>'Tabel 36'!I53+'Tabel 36'!I68</f>
        <v>0</v>
      </c>
      <c r="E16" s="212">
        <f>'Tabel 36'!K53+'Tabel 36'!K68</f>
        <v>0</v>
      </c>
    </row>
    <row r="17" spans="2:7" x14ac:dyDescent="0.25">
      <c r="B17" s="211" t="s">
        <v>350</v>
      </c>
      <c r="C17" s="212">
        <f>'Tabel 37'!D17</f>
        <v>0</v>
      </c>
      <c r="D17" s="212">
        <f>'Tabel 37'!E17</f>
        <v>0</v>
      </c>
      <c r="E17" s="212">
        <f>'Tabel 37'!F17</f>
        <v>0</v>
      </c>
    </row>
    <row r="18" spans="2:7" x14ac:dyDescent="0.25">
      <c r="B18" s="211" t="s">
        <v>351</v>
      </c>
      <c r="C18" s="212">
        <f>'Tabel 37'!D15</f>
        <v>0</v>
      </c>
      <c r="D18" s="212">
        <f>'Tabel 37'!E15</f>
        <v>0</v>
      </c>
      <c r="E18" s="212">
        <f>'Tabel 37'!F15</f>
        <v>0</v>
      </c>
    </row>
    <row r="19" spans="2:7" x14ac:dyDescent="0.25">
      <c r="B19" s="211" t="s">
        <v>352</v>
      </c>
      <c r="C19" s="211">
        <v>0</v>
      </c>
      <c r="D19" s="211">
        <v>0</v>
      </c>
      <c r="E19" s="211">
        <v>0</v>
      </c>
    </row>
    <row r="20" spans="2:7" x14ac:dyDescent="0.25">
      <c r="B20" s="211" t="s">
        <v>353</v>
      </c>
      <c r="C20" s="212">
        <f>'Tabel 36'!G68</f>
        <v>0</v>
      </c>
      <c r="D20" s="212">
        <f>'Tabel 36'!I68</f>
        <v>0</v>
      </c>
      <c r="E20" s="212">
        <f>'Tabel 36'!K68</f>
        <v>0</v>
      </c>
    </row>
    <row r="21" spans="2:7" x14ac:dyDescent="0.25">
      <c r="B21" s="211" t="s">
        <v>354</v>
      </c>
      <c r="C21" s="212">
        <f>'Tabel 37'!D6</f>
        <v>0</v>
      </c>
      <c r="D21" s="212">
        <f>'Tabel 37'!E6</f>
        <v>0</v>
      </c>
      <c r="E21" s="212">
        <f>'Tabel 37'!F6</f>
        <v>0</v>
      </c>
    </row>
    <row r="23" spans="2:7" ht="45" x14ac:dyDescent="0.25">
      <c r="B23" s="213" t="s">
        <v>355</v>
      </c>
      <c r="C23" s="214">
        <f>IFERROR(C14/C15,0)</f>
        <v>0</v>
      </c>
      <c r="D23" s="214">
        <f>IFERROR(D14/D15,0)</f>
        <v>0</v>
      </c>
      <c r="E23" s="214">
        <f>IFERROR(E14/E15,0)</f>
        <v>0</v>
      </c>
      <c r="G23" s="215" t="s">
        <v>474</v>
      </c>
    </row>
    <row r="24" spans="2:7" ht="30" x14ac:dyDescent="0.25">
      <c r="B24" s="213" t="s">
        <v>356</v>
      </c>
      <c r="C24" s="216">
        <f>IFERROR(C17/C15,0)</f>
        <v>0</v>
      </c>
      <c r="D24" s="216">
        <f>IFERROR(D17/D15,0)</f>
        <v>0</v>
      </c>
      <c r="E24" s="216">
        <f>IFERROR(E17/E15,0)</f>
        <v>0</v>
      </c>
      <c r="G24" s="215" t="s">
        <v>668</v>
      </c>
    </row>
    <row r="25" spans="2:7" ht="30" x14ac:dyDescent="0.25">
      <c r="B25" s="213" t="s">
        <v>357</v>
      </c>
      <c r="C25" s="216">
        <f>IFERROR(C18/C15,0)</f>
        <v>0</v>
      </c>
      <c r="D25" s="216">
        <f>IFERROR(D18/D15,0)</f>
        <v>0</v>
      </c>
      <c r="E25" s="216">
        <f>IFERROR(E18/E15,0)</f>
        <v>0</v>
      </c>
      <c r="G25" s="215" t="s">
        <v>669</v>
      </c>
    </row>
    <row r="26" spans="2:7" ht="30" x14ac:dyDescent="0.25">
      <c r="B26" s="213" t="s">
        <v>358</v>
      </c>
      <c r="C26" s="217">
        <f>IFERROR(C19/C20,0)</f>
        <v>0</v>
      </c>
      <c r="D26" s="217">
        <f>IFERROR(D19/D20,0)</f>
        <v>0</v>
      </c>
      <c r="E26" s="217">
        <f>IFERROR(E19/E20,0)</f>
        <v>0</v>
      </c>
      <c r="G26" s="215" t="s">
        <v>670</v>
      </c>
    </row>
    <row r="27" spans="2:7" x14ac:dyDescent="0.25">
      <c r="B27" s="213" t="s">
        <v>359</v>
      </c>
      <c r="C27" s="218">
        <f>IFERROR(C21/C15,0)</f>
        <v>0</v>
      </c>
      <c r="D27" s="218">
        <f>IFERROR(D21/D15,0)</f>
        <v>0</v>
      </c>
      <c r="E27" s="218">
        <f>IFERROR(E21/E15,0)</f>
        <v>0</v>
      </c>
    </row>
    <row r="28" spans="2:7" x14ac:dyDescent="0.25">
      <c r="B28" s="213"/>
      <c r="C28" s="213"/>
      <c r="D28" s="213"/>
      <c r="E28" s="213"/>
    </row>
    <row r="29" spans="2:7" ht="15.75" x14ac:dyDescent="0.25">
      <c r="B29" s="213" t="s">
        <v>360</v>
      </c>
      <c r="C29" s="219">
        <f t="shared" ref="C29" si="5">(0.717*C23)+(0.847*C24)+(3.107*C25)+(0.42*C26)+(0.998*C27)</f>
        <v>0</v>
      </c>
      <c r="D29" s="219">
        <f t="shared" ref="D29:E29" si="6">(0.717*D23)+(0.847*D24)+(3.107*D25)+(0.42*D26)+(0.998*D27)</f>
        <v>0</v>
      </c>
      <c r="E29" s="219">
        <f t="shared" si="6"/>
        <v>0</v>
      </c>
      <c r="G29" s="87" t="s">
        <v>361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C1:J15"/>
  <sheetViews>
    <sheetView zoomScale="115" zoomScaleNormal="115" workbookViewId="0">
      <selection activeCell="C1" sqref="C1"/>
    </sheetView>
  </sheetViews>
  <sheetFormatPr defaultColWidth="8.85546875" defaultRowHeight="12.75" x14ac:dyDescent="0.2"/>
  <cols>
    <col min="1" max="1" width="8.85546875" style="62"/>
    <col min="2" max="2" width="7.7109375" style="62" customWidth="1"/>
    <col min="3" max="3" width="31.85546875" style="62" customWidth="1"/>
    <col min="4" max="6" width="9" style="62" customWidth="1"/>
    <col min="7" max="10" width="9.85546875" style="62" customWidth="1"/>
    <col min="11" max="16384" width="8.85546875" style="62"/>
  </cols>
  <sheetData>
    <row r="1" spans="3:10" x14ac:dyDescent="0.2">
      <c r="C1" s="60" t="s">
        <v>396</v>
      </c>
    </row>
    <row r="2" spans="3:10" ht="15" customHeight="1" x14ac:dyDescent="0.2">
      <c r="C2" s="484" t="s">
        <v>1</v>
      </c>
      <c r="D2" s="484">
        <v>2016</v>
      </c>
      <c r="E2" s="484">
        <v>2017</v>
      </c>
      <c r="F2" s="484">
        <v>2018</v>
      </c>
      <c r="G2" s="481" t="s">
        <v>371</v>
      </c>
      <c r="H2" s="482"/>
      <c r="I2" s="482"/>
      <c r="J2" s="483"/>
    </row>
    <row r="3" spans="3:10" s="332" customFormat="1" ht="28.5" customHeight="1" x14ac:dyDescent="0.25">
      <c r="C3" s="484"/>
      <c r="D3" s="484"/>
      <c r="E3" s="484"/>
      <c r="F3" s="484"/>
      <c r="G3" s="311" t="s">
        <v>386</v>
      </c>
      <c r="H3" s="311" t="s">
        <v>387</v>
      </c>
      <c r="I3" s="311" t="s">
        <v>388</v>
      </c>
      <c r="J3" s="311" t="s">
        <v>389</v>
      </c>
    </row>
    <row r="4" spans="3:10" x14ac:dyDescent="0.2">
      <c r="C4" s="220" t="s">
        <v>251</v>
      </c>
      <c r="D4" s="333">
        <f>'Tabel 40'!C5</f>
        <v>0</v>
      </c>
      <c r="E4" s="333">
        <f>'Tabel 40'!E5</f>
        <v>0</v>
      </c>
      <c r="F4" s="333">
        <f>'Tabel 40'!G5</f>
        <v>0</v>
      </c>
      <c r="G4" s="333">
        <f>SUM('Tabel 40'!I5:K5)</f>
        <v>0</v>
      </c>
      <c r="H4" s="333">
        <f>SUM('Tabel 40'!L5:N5)</f>
        <v>0</v>
      </c>
      <c r="I4" s="333">
        <f>SUM('Tabel 40'!O5:Q5)</f>
        <v>0</v>
      </c>
      <c r="J4" s="333">
        <f>SUM('Tabel 40'!R5:T5)</f>
        <v>0</v>
      </c>
    </row>
    <row r="5" spans="3:10" x14ac:dyDescent="0.2">
      <c r="C5" s="220" t="s">
        <v>249</v>
      </c>
      <c r="D5" s="333">
        <f>'Tabel 40'!C6</f>
        <v>0</v>
      </c>
      <c r="E5" s="333">
        <f>'Tabel 40'!E6</f>
        <v>0</v>
      </c>
      <c r="F5" s="333">
        <f>'Tabel 40'!G6</f>
        <v>0</v>
      </c>
      <c r="G5" s="333">
        <f>SUM('Tabel 40'!I6:K6)</f>
        <v>0</v>
      </c>
      <c r="H5" s="333">
        <f>SUM('Tabel 40'!L6:N6)</f>
        <v>0</v>
      </c>
      <c r="I5" s="333">
        <f>SUM('Tabel 40'!O6:Q6)</f>
        <v>0</v>
      </c>
      <c r="J5" s="333">
        <f>SUM('Tabel 40'!R6:T6)</f>
        <v>0</v>
      </c>
    </row>
    <row r="6" spans="3:10" x14ac:dyDescent="0.2">
      <c r="C6" s="223" t="s">
        <v>250</v>
      </c>
      <c r="D6" s="333">
        <f>'Tabel 40'!C7</f>
        <v>0</v>
      </c>
      <c r="E6" s="333">
        <f>'Tabel 40'!E7</f>
        <v>0</v>
      </c>
      <c r="F6" s="333">
        <f>'Tabel 40'!G7</f>
        <v>0</v>
      </c>
      <c r="G6" s="333">
        <f>SUM('Tabel 40'!I7:K7)</f>
        <v>0</v>
      </c>
      <c r="H6" s="333">
        <f>SUM('Tabel 40'!L7:N7)</f>
        <v>0</v>
      </c>
      <c r="I6" s="333">
        <f>SUM('Tabel 40'!O7:Q7)</f>
        <v>0</v>
      </c>
      <c r="J6" s="333">
        <f>SUM('Tabel 40'!R7:T7)</f>
        <v>0</v>
      </c>
    </row>
    <row r="7" spans="3:10" x14ac:dyDescent="0.2">
      <c r="C7" s="334" t="s">
        <v>284</v>
      </c>
      <c r="D7" s="335">
        <f>SUM(D4:D6)</f>
        <v>0</v>
      </c>
      <c r="E7" s="335">
        <f>SUM(E4:E6)</f>
        <v>0</v>
      </c>
      <c r="F7" s="335">
        <f>SUM(F4:F6)</f>
        <v>0</v>
      </c>
      <c r="G7" s="335">
        <f t="shared" ref="G7:I7" si="0">SUM(G4:G6)</f>
        <v>0</v>
      </c>
      <c r="H7" s="335">
        <f t="shared" si="0"/>
        <v>0</v>
      </c>
      <c r="I7" s="335">
        <f t="shared" si="0"/>
        <v>0</v>
      </c>
      <c r="J7" s="335">
        <f>SUM(J4:J6)</f>
        <v>0</v>
      </c>
    </row>
    <row r="9" spans="3:10" x14ac:dyDescent="0.2">
      <c r="J9" s="336" t="s">
        <v>392</v>
      </c>
    </row>
    <row r="10" spans="3:10" x14ac:dyDescent="0.2">
      <c r="C10" s="484" t="s">
        <v>1</v>
      </c>
      <c r="D10" s="484">
        <v>2016</v>
      </c>
      <c r="E10" s="484">
        <v>2017</v>
      </c>
      <c r="F10" s="484">
        <v>2018</v>
      </c>
      <c r="G10" s="481" t="s">
        <v>371</v>
      </c>
      <c r="H10" s="482"/>
      <c r="I10" s="482"/>
      <c r="J10" s="483"/>
    </row>
    <row r="11" spans="3:10" ht="25.5" x14ac:dyDescent="0.2">
      <c r="C11" s="484"/>
      <c r="D11" s="484"/>
      <c r="E11" s="484"/>
      <c r="F11" s="484"/>
      <c r="G11" s="311" t="s">
        <v>386</v>
      </c>
      <c r="H11" s="311" t="s">
        <v>387</v>
      </c>
      <c r="I11" s="311" t="s">
        <v>388</v>
      </c>
      <c r="J11" s="311" t="s">
        <v>389</v>
      </c>
    </row>
    <row r="12" spans="3:10" x14ac:dyDescent="0.2">
      <c r="C12" s="220" t="s">
        <v>251</v>
      </c>
      <c r="D12" s="337">
        <f t="shared" ref="D12" si="1">D4/1000</f>
        <v>0</v>
      </c>
      <c r="E12" s="337">
        <f t="shared" ref="E12:F13" si="2">E4/1000</f>
        <v>0</v>
      </c>
      <c r="F12" s="337">
        <f t="shared" si="2"/>
        <v>0</v>
      </c>
      <c r="G12" s="337">
        <f t="shared" ref="G12:J12" si="3">G4/1000</f>
        <v>0</v>
      </c>
      <c r="H12" s="337">
        <f t="shared" si="3"/>
        <v>0</v>
      </c>
      <c r="I12" s="337">
        <f t="shared" si="3"/>
        <v>0</v>
      </c>
      <c r="J12" s="337">
        <f t="shared" si="3"/>
        <v>0</v>
      </c>
    </row>
    <row r="13" spans="3:10" x14ac:dyDescent="0.2">
      <c r="C13" s="220" t="s">
        <v>249</v>
      </c>
      <c r="D13" s="337">
        <f t="shared" ref="D13" si="4">D5/1000</f>
        <v>0</v>
      </c>
      <c r="E13" s="337">
        <f t="shared" si="2"/>
        <v>0</v>
      </c>
      <c r="F13" s="337">
        <f t="shared" si="2"/>
        <v>0</v>
      </c>
      <c r="G13" s="337">
        <f t="shared" ref="G13:J13" si="5">G5/1000</f>
        <v>0</v>
      </c>
      <c r="H13" s="337">
        <f t="shared" si="5"/>
        <v>0</v>
      </c>
      <c r="I13" s="337">
        <f t="shared" si="5"/>
        <v>0</v>
      </c>
      <c r="J13" s="337">
        <f t="shared" si="5"/>
        <v>0</v>
      </c>
    </row>
    <row r="14" spans="3:10" x14ac:dyDescent="0.2">
      <c r="C14" s="223" t="s">
        <v>250</v>
      </c>
      <c r="D14" s="337">
        <f t="shared" ref="D14" si="6">D6/1000</f>
        <v>0</v>
      </c>
      <c r="E14" s="337">
        <f t="shared" ref="E14:F14" si="7">E6/1000</f>
        <v>0</v>
      </c>
      <c r="F14" s="337">
        <f t="shared" si="7"/>
        <v>0</v>
      </c>
      <c r="G14" s="337">
        <f t="shared" ref="G14:J14" si="8">G6/1000</f>
        <v>0</v>
      </c>
      <c r="H14" s="337">
        <f t="shared" si="8"/>
        <v>0</v>
      </c>
      <c r="I14" s="337">
        <f t="shared" si="8"/>
        <v>0</v>
      </c>
      <c r="J14" s="337">
        <f t="shared" si="8"/>
        <v>0</v>
      </c>
    </row>
    <row r="15" spans="3:10" x14ac:dyDescent="0.2">
      <c r="C15" s="334" t="s">
        <v>284</v>
      </c>
      <c r="D15" s="338">
        <f>SUM(D12:D14)</f>
        <v>0</v>
      </c>
      <c r="E15" s="338">
        <f>SUM(E12:E14)</f>
        <v>0</v>
      </c>
      <c r="F15" s="338">
        <f>SUM(F12:F14)</f>
        <v>0</v>
      </c>
      <c r="G15" s="338">
        <f t="shared" ref="G15:J15" si="9">SUM(G12:G14)</f>
        <v>0</v>
      </c>
      <c r="H15" s="338">
        <f t="shared" si="9"/>
        <v>0</v>
      </c>
      <c r="I15" s="338">
        <f t="shared" si="9"/>
        <v>0</v>
      </c>
      <c r="J15" s="338">
        <f t="shared" si="9"/>
        <v>0</v>
      </c>
    </row>
  </sheetData>
  <mergeCells count="10">
    <mergeCell ref="G2:J2"/>
    <mergeCell ref="G10:J10"/>
    <mergeCell ref="E2:E3"/>
    <mergeCell ref="F2:F3"/>
    <mergeCell ref="C2:C3"/>
    <mergeCell ref="C10:C11"/>
    <mergeCell ref="E10:E11"/>
    <mergeCell ref="F10:F11"/>
    <mergeCell ref="D2:D3"/>
    <mergeCell ref="D10:D11"/>
  </mergeCells>
  <pageMargins left="0.7" right="0.7" top="0.75" bottom="0.75" header="0.3" footer="0.3"/>
  <pageSetup paperSize="9" orientation="portrait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B2:V9"/>
  <sheetViews>
    <sheetView zoomScale="115" zoomScaleNormal="115" workbookViewId="0">
      <selection activeCell="B2" sqref="B2"/>
    </sheetView>
  </sheetViews>
  <sheetFormatPr defaultColWidth="9.140625" defaultRowHeight="15" outlineLevelCol="1" x14ac:dyDescent="0.25"/>
  <cols>
    <col min="1" max="1" width="9.140625" style="24"/>
    <col min="2" max="2" width="21.5703125" style="24" bestFit="1" customWidth="1"/>
    <col min="3" max="3" width="8.28515625" style="24" bestFit="1" customWidth="1"/>
    <col min="4" max="4" width="6.42578125" style="24" bestFit="1" customWidth="1"/>
    <col min="5" max="5" width="8.28515625" style="24" bestFit="1" customWidth="1"/>
    <col min="6" max="6" width="6.42578125" style="24" bestFit="1" customWidth="1"/>
    <col min="7" max="7" width="8.28515625" style="24" bestFit="1" customWidth="1"/>
    <col min="8" max="8" width="6.42578125" style="24" bestFit="1" customWidth="1"/>
    <col min="9" max="20" width="3.140625" style="24" customWidth="1" outlineLevel="1"/>
    <col min="21" max="21" width="8.7109375" style="24" bestFit="1" customWidth="1"/>
    <col min="22" max="22" width="6.140625" style="24" bestFit="1" customWidth="1"/>
    <col min="23" max="16384" width="9.140625" style="24"/>
  </cols>
  <sheetData>
    <row r="2" spans="2:22" x14ac:dyDescent="0.25">
      <c r="B2" s="11" t="s">
        <v>730</v>
      </c>
    </row>
    <row r="3" spans="2:22" s="36" customFormat="1" ht="15" customHeight="1" x14ac:dyDescent="0.25">
      <c r="B3" s="488" t="s">
        <v>1</v>
      </c>
      <c r="C3" s="481">
        <v>2016</v>
      </c>
      <c r="D3" s="483"/>
      <c r="E3" s="481">
        <v>2017</v>
      </c>
      <c r="F3" s="483"/>
      <c r="G3" s="481">
        <v>2018</v>
      </c>
      <c r="H3" s="483"/>
      <c r="I3" s="486" t="s">
        <v>391</v>
      </c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5" t="s">
        <v>390</v>
      </c>
      <c r="V3" s="312"/>
    </row>
    <row r="4" spans="2:22" s="36" customFormat="1" ht="24" customHeight="1" x14ac:dyDescent="0.25">
      <c r="B4" s="489"/>
      <c r="C4" s="310" t="s">
        <v>283</v>
      </c>
      <c r="D4" s="310" t="s">
        <v>243</v>
      </c>
      <c r="E4" s="310" t="s">
        <v>283</v>
      </c>
      <c r="F4" s="310" t="s">
        <v>243</v>
      </c>
      <c r="G4" s="310" t="s">
        <v>283</v>
      </c>
      <c r="H4" s="310" t="s">
        <v>243</v>
      </c>
      <c r="I4" s="490" t="s">
        <v>386</v>
      </c>
      <c r="J4" s="491"/>
      <c r="K4" s="492"/>
      <c r="L4" s="490" t="s">
        <v>387</v>
      </c>
      <c r="M4" s="491"/>
      <c r="N4" s="492"/>
      <c r="O4" s="490" t="s">
        <v>388</v>
      </c>
      <c r="P4" s="491"/>
      <c r="Q4" s="492"/>
      <c r="R4" s="490" t="s">
        <v>389</v>
      </c>
      <c r="S4" s="491"/>
      <c r="T4" s="491"/>
      <c r="U4" s="485"/>
      <c r="V4" s="313" t="s">
        <v>243</v>
      </c>
    </row>
    <row r="5" spans="2:22" x14ac:dyDescent="0.25">
      <c r="B5" s="220" t="s">
        <v>251</v>
      </c>
      <c r="C5" s="221">
        <v>0</v>
      </c>
      <c r="D5" s="222">
        <f>IFERROR(C5/$C$8,0)</f>
        <v>0</v>
      </c>
      <c r="E5" s="221">
        <v>0</v>
      </c>
      <c r="F5" s="222">
        <f>IFERROR(E5/$E$8,0)</f>
        <v>0</v>
      </c>
      <c r="G5" s="221">
        <v>0</v>
      </c>
      <c r="H5" s="222">
        <f>IFERROR(G5/$G$8,0)</f>
        <v>0</v>
      </c>
      <c r="I5" s="221">
        <v>0</v>
      </c>
      <c r="J5" s="221">
        <v>0</v>
      </c>
      <c r="K5" s="221">
        <v>0</v>
      </c>
      <c r="L5" s="221">
        <v>0</v>
      </c>
      <c r="M5" s="221">
        <v>0</v>
      </c>
      <c r="N5" s="221">
        <v>0</v>
      </c>
      <c r="O5" s="221">
        <v>0</v>
      </c>
      <c r="P5" s="221">
        <v>0</v>
      </c>
      <c r="Q5" s="221">
        <v>0</v>
      </c>
      <c r="R5" s="221">
        <v>0</v>
      </c>
      <c r="S5" s="221">
        <v>0</v>
      </c>
      <c r="T5" s="221">
        <v>0</v>
      </c>
      <c r="U5" s="221">
        <f>SUM(I5:T5)</f>
        <v>0</v>
      </c>
      <c r="V5" s="222">
        <f>IFERROR(U5/$U$8,0)</f>
        <v>0</v>
      </c>
    </row>
    <row r="6" spans="2:22" x14ac:dyDescent="0.25">
      <c r="B6" s="220" t="s">
        <v>249</v>
      </c>
      <c r="C6" s="221">
        <v>0</v>
      </c>
      <c r="D6" s="222">
        <f>IFERROR(C6/$C$8,0)</f>
        <v>0</v>
      </c>
      <c r="E6" s="221">
        <v>0</v>
      </c>
      <c r="F6" s="222">
        <f>IFERROR(E6/$E$8,0)</f>
        <v>0</v>
      </c>
      <c r="G6" s="221">
        <v>0</v>
      </c>
      <c r="H6" s="222">
        <f>IFERROR(G6/$G$8,0)</f>
        <v>0</v>
      </c>
      <c r="I6" s="221">
        <v>0</v>
      </c>
      <c r="J6" s="221">
        <v>0</v>
      </c>
      <c r="K6" s="221">
        <v>0</v>
      </c>
      <c r="L6" s="221">
        <v>0</v>
      </c>
      <c r="M6" s="221">
        <v>0</v>
      </c>
      <c r="N6" s="221">
        <v>0</v>
      </c>
      <c r="O6" s="221">
        <v>0</v>
      </c>
      <c r="P6" s="221">
        <v>0</v>
      </c>
      <c r="Q6" s="221">
        <v>0</v>
      </c>
      <c r="R6" s="221">
        <v>0</v>
      </c>
      <c r="S6" s="221">
        <v>0</v>
      </c>
      <c r="T6" s="221">
        <v>0</v>
      </c>
      <c r="U6" s="221">
        <f>SUM(I6:T6)</f>
        <v>0</v>
      </c>
      <c r="V6" s="222">
        <f>IFERROR(U6/$U$8,0)</f>
        <v>0</v>
      </c>
    </row>
    <row r="7" spans="2:22" x14ac:dyDescent="0.25">
      <c r="B7" s="223" t="s">
        <v>250</v>
      </c>
      <c r="C7" s="221">
        <v>0</v>
      </c>
      <c r="D7" s="222">
        <f>IFERROR(C7/$C$8,0)</f>
        <v>0</v>
      </c>
      <c r="E7" s="221">
        <v>0</v>
      </c>
      <c r="F7" s="222">
        <f>IFERROR(E7/$E$8,0)</f>
        <v>0</v>
      </c>
      <c r="G7" s="221">
        <v>0</v>
      </c>
      <c r="H7" s="222">
        <f>IFERROR(G7/$G$8,0)</f>
        <v>0</v>
      </c>
      <c r="I7" s="221">
        <v>0</v>
      </c>
      <c r="J7" s="221">
        <v>0</v>
      </c>
      <c r="K7" s="221">
        <v>0</v>
      </c>
      <c r="L7" s="221">
        <v>0</v>
      </c>
      <c r="M7" s="221">
        <v>0</v>
      </c>
      <c r="N7" s="221">
        <v>0</v>
      </c>
      <c r="O7" s="221">
        <v>0</v>
      </c>
      <c r="P7" s="221">
        <v>0</v>
      </c>
      <c r="Q7" s="221">
        <v>0</v>
      </c>
      <c r="R7" s="221">
        <v>0</v>
      </c>
      <c r="S7" s="221">
        <v>0</v>
      </c>
      <c r="T7" s="221">
        <v>0</v>
      </c>
      <c r="U7" s="221">
        <f>SUM(I7:T7)</f>
        <v>0</v>
      </c>
      <c r="V7" s="222">
        <f>IFERROR(U7/$U$8,0)</f>
        <v>0</v>
      </c>
    </row>
    <row r="8" spans="2:22" x14ac:dyDescent="0.25">
      <c r="B8" s="224" t="s">
        <v>284</v>
      </c>
      <c r="C8" s="225">
        <f t="shared" ref="C8" si="0">SUM(C5:C7)</f>
        <v>0</v>
      </c>
      <c r="D8" s="226">
        <f>IFERROR(C8/$C$8,0)</f>
        <v>0</v>
      </c>
      <c r="E8" s="225">
        <f t="shared" ref="E8" si="1">SUM(E5:E7)</f>
        <v>0</v>
      </c>
      <c r="F8" s="226">
        <f>IFERROR(E8/$E$8,0)</f>
        <v>0</v>
      </c>
      <c r="G8" s="225">
        <f>SUM(G5:G7)</f>
        <v>0</v>
      </c>
      <c r="H8" s="226">
        <f>IFERROR(G8/$G$8,0)</f>
        <v>0</v>
      </c>
      <c r="I8" s="225">
        <f t="shared" ref="I8:T8" si="2">SUM(I5:I7)</f>
        <v>0</v>
      </c>
      <c r="J8" s="225">
        <f t="shared" si="2"/>
        <v>0</v>
      </c>
      <c r="K8" s="225">
        <f t="shared" si="2"/>
        <v>0</v>
      </c>
      <c r="L8" s="225">
        <f t="shared" si="2"/>
        <v>0</v>
      </c>
      <c r="M8" s="225">
        <f t="shared" si="2"/>
        <v>0</v>
      </c>
      <c r="N8" s="225">
        <f t="shared" si="2"/>
        <v>0</v>
      </c>
      <c r="O8" s="225">
        <f t="shared" si="2"/>
        <v>0</v>
      </c>
      <c r="P8" s="225">
        <f t="shared" si="2"/>
        <v>0</v>
      </c>
      <c r="Q8" s="225">
        <f t="shared" si="2"/>
        <v>0</v>
      </c>
      <c r="R8" s="225">
        <f t="shared" si="2"/>
        <v>0</v>
      </c>
      <c r="S8" s="225">
        <f t="shared" si="2"/>
        <v>0</v>
      </c>
      <c r="T8" s="225">
        <f t="shared" si="2"/>
        <v>0</v>
      </c>
      <c r="U8" s="225">
        <f>SUM(U5:U7)</f>
        <v>0</v>
      </c>
      <c r="V8" s="226">
        <f>IFERROR(U8/$U$8,0)</f>
        <v>0</v>
      </c>
    </row>
    <row r="9" spans="2:22" x14ac:dyDescent="0.25">
      <c r="U9" s="227">
        <f>G8-U8</f>
        <v>0</v>
      </c>
      <c r="V9" s="222">
        <f>IFERROR(U9/$U$8,0)</f>
        <v>0</v>
      </c>
    </row>
  </sheetData>
  <mergeCells count="10">
    <mergeCell ref="U3:U4"/>
    <mergeCell ref="I3:T3"/>
    <mergeCell ref="B3:B4"/>
    <mergeCell ref="E3:F3"/>
    <mergeCell ref="G3:H3"/>
    <mergeCell ref="I4:K4"/>
    <mergeCell ref="L4:N4"/>
    <mergeCell ref="O4:Q4"/>
    <mergeCell ref="R4:T4"/>
    <mergeCell ref="C3:D3"/>
  </mergeCell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B2:H20"/>
  <sheetViews>
    <sheetView zoomScale="130" zoomScaleNormal="130" workbookViewId="0">
      <selection activeCell="B2" sqref="B2"/>
    </sheetView>
  </sheetViews>
  <sheetFormatPr defaultColWidth="8.85546875" defaultRowHeight="12.75" outlineLevelRow="1" x14ac:dyDescent="0.2"/>
  <cols>
    <col min="1" max="1" width="8.85546875" style="62"/>
    <col min="2" max="2" width="30" style="62" bestFit="1" customWidth="1"/>
    <col min="3" max="3" width="10.42578125" style="62" customWidth="1"/>
    <col min="4" max="4" width="10" style="61" customWidth="1"/>
    <col min="5" max="5" width="10.42578125" style="61" customWidth="1"/>
    <col min="6" max="6" width="9.28515625" style="61" customWidth="1"/>
    <col min="7" max="7" width="8.85546875" style="61" customWidth="1"/>
    <col min="8" max="16384" width="8.85546875" style="62"/>
  </cols>
  <sheetData>
    <row r="2" spans="2:8" x14ac:dyDescent="0.2">
      <c r="B2" s="60" t="s">
        <v>397</v>
      </c>
    </row>
    <row r="4" spans="2:8" ht="15" customHeight="1" x14ac:dyDescent="0.2">
      <c r="B4" s="472" t="s">
        <v>290</v>
      </c>
      <c r="C4" s="488">
        <v>2016</v>
      </c>
      <c r="D4" s="488">
        <v>2017</v>
      </c>
      <c r="E4" s="488">
        <v>2018</v>
      </c>
      <c r="F4" s="476" t="s">
        <v>380</v>
      </c>
      <c r="G4" s="476" t="s">
        <v>372</v>
      </c>
      <c r="H4" s="476" t="s">
        <v>218</v>
      </c>
    </row>
    <row r="5" spans="2:8" x14ac:dyDescent="0.2">
      <c r="B5" s="472"/>
      <c r="C5" s="489"/>
      <c r="D5" s="489"/>
      <c r="E5" s="489"/>
      <c r="F5" s="478"/>
      <c r="G5" s="478"/>
      <c r="H5" s="478"/>
    </row>
    <row r="6" spans="2:8" x14ac:dyDescent="0.2">
      <c r="B6" s="229" t="s">
        <v>292</v>
      </c>
      <c r="C6" s="339">
        <v>0</v>
      </c>
      <c r="D6" s="339">
        <v>0</v>
      </c>
      <c r="E6" s="339">
        <v>0</v>
      </c>
      <c r="F6" s="339">
        <v>0</v>
      </c>
      <c r="G6" s="339">
        <v>0</v>
      </c>
      <c r="H6" s="232">
        <f>IFERROR(G6/$G$18,0)</f>
        <v>0</v>
      </c>
    </row>
    <row r="7" spans="2:8" x14ac:dyDescent="0.2">
      <c r="B7" s="229" t="s">
        <v>83</v>
      </c>
      <c r="C7" s="339">
        <v>0</v>
      </c>
      <c r="D7" s="339">
        <v>0</v>
      </c>
      <c r="E7" s="339">
        <v>0</v>
      </c>
      <c r="F7" s="339">
        <v>0</v>
      </c>
      <c r="G7" s="339">
        <v>0</v>
      </c>
      <c r="H7" s="232">
        <f t="shared" ref="H7:H18" si="0">IFERROR(G7/$G$18,0)</f>
        <v>0</v>
      </c>
    </row>
    <row r="8" spans="2:8" x14ac:dyDescent="0.2">
      <c r="B8" s="229" t="s">
        <v>293</v>
      </c>
      <c r="C8" s="339">
        <v>0</v>
      </c>
      <c r="D8" s="339">
        <v>0</v>
      </c>
      <c r="E8" s="339">
        <v>0</v>
      </c>
      <c r="F8" s="339">
        <v>0</v>
      </c>
      <c r="G8" s="339">
        <v>0</v>
      </c>
      <c r="H8" s="232">
        <f t="shared" si="0"/>
        <v>0</v>
      </c>
    </row>
    <row r="9" spans="2:8" x14ac:dyDescent="0.2">
      <c r="B9" s="229" t="s">
        <v>294</v>
      </c>
      <c r="C9" s="339">
        <v>0</v>
      </c>
      <c r="D9" s="339">
        <v>0</v>
      </c>
      <c r="E9" s="339">
        <v>0</v>
      </c>
      <c r="F9" s="339">
        <v>0</v>
      </c>
      <c r="G9" s="339">
        <v>0</v>
      </c>
      <c r="H9" s="232">
        <f t="shared" si="0"/>
        <v>0</v>
      </c>
    </row>
    <row r="10" spans="2:8" x14ac:dyDescent="0.2">
      <c r="B10" s="229" t="s">
        <v>295</v>
      </c>
      <c r="C10" s="339">
        <v>0</v>
      </c>
      <c r="D10" s="339">
        <v>0</v>
      </c>
      <c r="E10" s="339">
        <v>0</v>
      </c>
      <c r="F10" s="339">
        <v>0</v>
      </c>
      <c r="G10" s="339">
        <v>0</v>
      </c>
      <c r="H10" s="232">
        <f t="shared" si="0"/>
        <v>0</v>
      </c>
    </row>
    <row r="11" spans="2:8" x14ac:dyDescent="0.2">
      <c r="B11" s="229" t="s">
        <v>296</v>
      </c>
      <c r="C11" s="339">
        <v>0</v>
      </c>
      <c r="D11" s="339">
        <v>0</v>
      </c>
      <c r="E11" s="339">
        <v>0</v>
      </c>
      <c r="F11" s="339">
        <v>0</v>
      </c>
      <c r="G11" s="339">
        <v>0</v>
      </c>
      <c r="H11" s="232">
        <f t="shared" si="0"/>
        <v>0</v>
      </c>
    </row>
    <row r="12" spans="2:8" ht="25.5" x14ac:dyDescent="0.2">
      <c r="B12" s="229" t="s">
        <v>330</v>
      </c>
      <c r="C12" s="339">
        <v>0</v>
      </c>
      <c r="D12" s="339">
        <v>0</v>
      </c>
      <c r="E12" s="339">
        <v>0</v>
      </c>
      <c r="F12" s="339">
        <v>0</v>
      </c>
      <c r="G12" s="339">
        <v>0</v>
      </c>
      <c r="H12" s="232">
        <f t="shared" si="0"/>
        <v>0</v>
      </c>
    </row>
    <row r="13" spans="2:8" hidden="1" outlineLevel="1" x14ac:dyDescent="0.2">
      <c r="B13" s="229" t="s">
        <v>301</v>
      </c>
      <c r="C13" s="339">
        <v>0</v>
      </c>
      <c r="D13" s="339">
        <v>0</v>
      </c>
      <c r="E13" s="339">
        <v>0</v>
      </c>
      <c r="F13" s="339">
        <v>0</v>
      </c>
      <c r="G13" s="339">
        <v>0</v>
      </c>
      <c r="H13" s="232">
        <f t="shared" si="0"/>
        <v>0</v>
      </c>
    </row>
    <row r="14" spans="2:8" collapsed="1" x14ac:dyDescent="0.2">
      <c r="B14" s="229" t="s">
        <v>302</v>
      </c>
      <c r="C14" s="339">
        <v>0</v>
      </c>
      <c r="D14" s="339">
        <v>0</v>
      </c>
      <c r="E14" s="339">
        <v>0</v>
      </c>
      <c r="F14" s="339">
        <v>0</v>
      </c>
      <c r="G14" s="339">
        <v>0</v>
      </c>
      <c r="H14" s="232">
        <f t="shared" si="0"/>
        <v>0</v>
      </c>
    </row>
    <row r="15" spans="2:8" x14ac:dyDescent="0.2">
      <c r="B15" s="229" t="s">
        <v>232</v>
      </c>
      <c r="C15" s="339">
        <v>0</v>
      </c>
      <c r="D15" s="339">
        <v>0</v>
      </c>
      <c r="E15" s="339">
        <v>0</v>
      </c>
      <c r="F15" s="339">
        <v>0</v>
      </c>
      <c r="G15" s="339">
        <v>0</v>
      </c>
      <c r="H15" s="232">
        <f t="shared" si="0"/>
        <v>0</v>
      </c>
    </row>
    <row r="16" spans="2:8" x14ac:dyDescent="0.2">
      <c r="B16" s="229" t="s">
        <v>299</v>
      </c>
      <c r="C16" s="339">
        <v>0</v>
      </c>
      <c r="D16" s="339">
        <v>0</v>
      </c>
      <c r="E16" s="339">
        <v>0</v>
      </c>
      <c r="F16" s="339">
        <v>0</v>
      </c>
      <c r="G16" s="339">
        <v>0</v>
      </c>
      <c r="H16" s="232">
        <f t="shared" si="0"/>
        <v>0</v>
      </c>
    </row>
    <row r="17" spans="2:8" x14ac:dyDescent="0.2">
      <c r="B17" s="255" t="s">
        <v>331</v>
      </c>
      <c r="C17" s="339">
        <v>0</v>
      </c>
      <c r="D17" s="339">
        <v>0</v>
      </c>
      <c r="E17" s="339">
        <v>0</v>
      </c>
      <c r="F17" s="339">
        <v>0</v>
      </c>
      <c r="G17" s="339">
        <v>0</v>
      </c>
      <c r="H17" s="232">
        <f t="shared" si="0"/>
        <v>0</v>
      </c>
    </row>
    <row r="18" spans="2:8" x14ac:dyDescent="0.2">
      <c r="B18" s="234" t="s">
        <v>300</v>
      </c>
      <c r="C18" s="340">
        <f>SUM(C6:C17)</f>
        <v>0</v>
      </c>
      <c r="D18" s="340">
        <f>SUM(D6:D17)</f>
        <v>0</v>
      </c>
      <c r="E18" s="340">
        <f>SUM(E6:E17)</f>
        <v>0</v>
      </c>
      <c r="F18" s="340">
        <f>SUM(F6:F17)</f>
        <v>0</v>
      </c>
      <c r="G18" s="340">
        <f>SUM(G6:G17)</f>
        <v>0</v>
      </c>
      <c r="H18" s="236">
        <f t="shared" si="0"/>
        <v>0</v>
      </c>
    </row>
    <row r="20" spans="2:8" x14ac:dyDescent="0.2">
      <c r="G20" s="341">
        <f>SUM(G6:G17)</f>
        <v>0</v>
      </c>
    </row>
  </sheetData>
  <mergeCells count="7">
    <mergeCell ref="B4:B5"/>
    <mergeCell ref="G4:G5"/>
    <mergeCell ref="E4:E5"/>
    <mergeCell ref="D4:D5"/>
    <mergeCell ref="H4:H5"/>
    <mergeCell ref="C4:C5"/>
    <mergeCell ref="F4:F5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B2:K27"/>
  <sheetViews>
    <sheetView zoomScale="115" zoomScaleNormal="115" workbookViewId="0">
      <selection activeCell="B3" sqref="B3"/>
    </sheetView>
  </sheetViews>
  <sheetFormatPr defaultColWidth="8.85546875" defaultRowHeight="12.75" outlineLevelRow="2" x14ac:dyDescent="0.2"/>
  <cols>
    <col min="1" max="1" width="8.85546875" style="62"/>
    <col min="2" max="2" width="28.28515625" style="62" customWidth="1"/>
    <col min="3" max="4" width="11.140625" style="62" customWidth="1"/>
    <col min="5" max="5" width="8.85546875" style="62"/>
    <col min="6" max="6" width="9" style="62" customWidth="1"/>
    <col min="7" max="7" width="8.140625" style="62" bestFit="1" customWidth="1"/>
    <col min="8" max="16384" width="8.85546875" style="62"/>
  </cols>
  <sheetData>
    <row r="2" spans="2:11" x14ac:dyDescent="0.2">
      <c r="D2" s="60"/>
    </row>
    <row r="3" spans="2:11" x14ac:dyDescent="0.2">
      <c r="B3" s="228" t="s">
        <v>733</v>
      </c>
    </row>
    <row r="5" spans="2:11" s="173" customFormat="1" ht="38.25" x14ac:dyDescent="0.25">
      <c r="B5" s="110" t="s">
        <v>290</v>
      </c>
      <c r="C5" s="311" t="s">
        <v>251</v>
      </c>
      <c r="D5" s="311" t="s">
        <v>249</v>
      </c>
      <c r="E5" s="311" t="s">
        <v>250</v>
      </c>
      <c r="F5" s="311" t="s">
        <v>291</v>
      </c>
      <c r="G5" s="311" t="s">
        <v>218</v>
      </c>
    </row>
    <row r="6" spans="2:11" outlineLevel="1" x14ac:dyDescent="0.2">
      <c r="B6" s="229" t="s">
        <v>292</v>
      </c>
      <c r="C6" s="230">
        <v>0</v>
      </c>
      <c r="D6" s="230">
        <v>0</v>
      </c>
      <c r="E6" s="230">
        <v>0</v>
      </c>
      <c r="F6" s="231">
        <f t="shared" ref="F6:F21" si="0">SUM(C6:E6)</f>
        <v>0</v>
      </c>
      <c r="G6" s="232">
        <f>IFERROR(F6/$F$18,0)</f>
        <v>0</v>
      </c>
      <c r="K6" s="188"/>
    </row>
    <row r="7" spans="2:11" outlineLevel="1" x14ac:dyDescent="0.2">
      <c r="B7" s="229" t="s">
        <v>83</v>
      </c>
      <c r="C7" s="230">
        <v>0</v>
      </c>
      <c r="D7" s="230">
        <v>0</v>
      </c>
      <c r="E7" s="230">
        <v>0</v>
      </c>
      <c r="F7" s="231">
        <f t="shared" si="0"/>
        <v>0</v>
      </c>
      <c r="G7" s="232">
        <f t="shared" ref="G7:G18" si="1">IFERROR(F7/$F$18,0)</f>
        <v>0</v>
      </c>
    </row>
    <row r="8" spans="2:11" outlineLevel="1" x14ac:dyDescent="0.2">
      <c r="B8" s="229" t="s">
        <v>293</v>
      </c>
      <c r="C8" s="230">
        <v>0</v>
      </c>
      <c r="D8" s="230">
        <v>0</v>
      </c>
      <c r="E8" s="230">
        <v>0</v>
      </c>
      <c r="F8" s="231">
        <f t="shared" si="0"/>
        <v>0</v>
      </c>
      <c r="G8" s="232">
        <f t="shared" si="1"/>
        <v>0</v>
      </c>
    </row>
    <row r="9" spans="2:11" outlineLevel="1" x14ac:dyDescent="0.2">
      <c r="B9" s="229" t="s">
        <v>294</v>
      </c>
      <c r="C9" s="230">
        <v>0</v>
      </c>
      <c r="D9" s="230">
        <v>0</v>
      </c>
      <c r="E9" s="230">
        <v>0</v>
      </c>
      <c r="F9" s="231">
        <f t="shared" si="0"/>
        <v>0</v>
      </c>
      <c r="G9" s="232">
        <f t="shared" si="1"/>
        <v>0</v>
      </c>
    </row>
    <row r="10" spans="2:11" outlineLevel="1" x14ac:dyDescent="0.2">
      <c r="B10" s="229" t="s">
        <v>295</v>
      </c>
      <c r="C10" s="230">
        <v>0</v>
      </c>
      <c r="D10" s="230">
        <v>0</v>
      </c>
      <c r="E10" s="230">
        <v>0</v>
      </c>
      <c r="F10" s="231">
        <f t="shared" si="0"/>
        <v>0</v>
      </c>
      <c r="G10" s="232">
        <f t="shared" si="1"/>
        <v>0</v>
      </c>
    </row>
    <row r="11" spans="2:11" outlineLevel="1" x14ac:dyDescent="0.2">
      <c r="B11" s="229" t="s">
        <v>296</v>
      </c>
      <c r="C11" s="230">
        <v>0</v>
      </c>
      <c r="D11" s="230">
        <v>0</v>
      </c>
      <c r="E11" s="230">
        <v>0</v>
      </c>
      <c r="F11" s="231">
        <f t="shared" si="0"/>
        <v>0</v>
      </c>
      <c r="G11" s="232">
        <f t="shared" si="1"/>
        <v>0</v>
      </c>
    </row>
    <row r="12" spans="2:11" ht="25.5" outlineLevel="1" x14ac:dyDescent="0.2">
      <c r="B12" s="229" t="s">
        <v>330</v>
      </c>
      <c r="C12" s="230">
        <v>0</v>
      </c>
      <c r="D12" s="230">
        <v>0</v>
      </c>
      <c r="E12" s="230">
        <v>0</v>
      </c>
      <c r="F12" s="231">
        <f t="shared" si="0"/>
        <v>0</v>
      </c>
      <c r="G12" s="232">
        <f t="shared" si="1"/>
        <v>0</v>
      </c>
    </row>
    <row r="13" spans="2:11" outlineLevel="1" x14ac:dyDescent="0.2">
      <c r="B13" s="229" t="s">
        <v>297</v>
      </c>
      <c r="C13" s="230">
        <v>0</v>
      </c>
      <c r="D13" s="230">
        <v>0</v>
      </c>
      <c r="E13" s="230">
        <v>0</v>
      </c>
      <c r="F13" s="231">
        <f t="shared" si="0"/>
        <v>0</v>
      </c>
      <c r="G13" s="232">
        <f t="shared" si="1"/>
        <v>0</v>
      </c>
    </row>
    <row r="14" spans="2:11" hidden="1" outlineLevel="2" x14ac:dyDescent="0.2">
      <c r="B14" s="229" t="s">
        <v>298</v>
      </c>
      <c r="C14" s="230">
        <v>0</v>
      </c>
      <c r="D14" s="230">
        <v>0</v>
      </c>
      <c r="E14" s="230">
        <v>0</v>
      </c>
      <c r="F14" s="231">
        <f t="shared" si="0"/>
        <v>0</v>
      </c>
      <c r="G14" s="232">
        <f t="shared" si="1"/>
        <v>0</v>
      </c>
    </row>
    <row r="15" spans="2:11" outlineLevel="1" collapsed="1" x14ac:dyDescent="0.2">
      <c r="B15" s="229" t="s">
        <v>232</v>
      </c>
      <c r="C15" s="233">
        <v>0</v>
      </c>
      <c r="D15" s="233">
        <v>0</v>
      </c>
      <c r="E15" s="230">
        <v>0</v>
      </c>
      <c r="F15" s="231">
        <f t="shared" si="0"/>
        <v>0</v>
      </c>
      <c r="G15" s="232">
        <f t="shared" si="1"/>
        <v>0</v>
      </c>
    </row>
    <row r="16" spans="2:11" outlineLevel="1" x14ac:dyDescent="0.2">
      <c r="B16" s="229" t="s">
        <v>299</v>
      </c>
      <c r="C16" s="233">
        <v>0</v>
      </c>
      <c r="D16" s="233">
        <v>0</v>
      </c>
      <c r="E16" s="230">
        <v>0</v>
      </c>
      <c r="F16" s="231">
        <f t="shared" si="0"/>
        <v>0</v>
      </c>
      <c r="G16" s="232">
        <f t="shared" si="1"/>
        <v>0</v>
      </c>
    </row>
    <row r="17" spans="2:10" outlineLevel="1" x14ac:dyDescent="0.2">
      <c r="B17" s="229" t="s">
        <v>331</v>
      </c>
      <c r="C17" s="233">
        <v>0</v>
      </c>
      <c r="D17" s="233">
        <v>0</v>
      </c>
      <c r="E17" s="230">
        <v>0</v>
      </c>
      <c r="F17" s="231">
        <f t="shared" si="0"/>
        <v>0</v>
      </c>
      <c r="G17" s="232">
        <f t="shared" si="1"/>
        <v>0</v>
      </c>
    </row>
    <row r="18" spans="2:10" outlineLevel="1" x14ac:dyDescent="0.2">
      <c r="B18" s="234" t="s">
        <v>300</v>
      </c>
      <c r="C18" s="235">
        <f>SUM(C6:C17)</f>
        <v>0</v>
      </c>
      <c r="D18" s="235">
        <f>SUM(D6:D17)</f>
        <v>0</v>
      </c>
      <c r="E18" s="235">
        <f>SUM(E6:E17)</f>
        <v>0</v>
      </c>
      <c r="F18" s="235">
        <f t="shared" si="0"/>
        <v>0</v>
      </c>
      <c r="G18" s="236">
        <f t="shared" si="1"/>
        <v>0</v>
      </c>
    </row>
    <row r="19" spans="2:10" x14ac:dyDescent="0.2">
      <c r="B19" s="237" t="s">
        <v>222</v>
      </c>
      <c r="C19" s="238">
        <f>'Tabel 38'!H7</f>
        <v>0</v>
      </c>
      <c r="D19" s="238">
        <f>'Tabel 38'!I7</f>
        <v>0</v>
      </c>
      <c r="E19" s="238">
        <f>'Tabel 38'!J7</f>
        <v>0</v>
      </c>
      <c r="F19" s="235">
        <f t="shared" si="0"/>
        <v>0</v>
      </c>
      <c r="G19" s="239"/>
      <c r="J19" s="60"/>
    </row>
    <row r="20" spans="2:10" ht="25.5" x14ac:dyDescent="0.2">
      <c r="B20" s="237" t="s">
        <v>228</v>
      </c>
      <c r="C20" s="238">
        <f>'Tabel 38'!H10</f>
        <v>0</v>
      </c>
      <c r="D20" s="238">
        <f>'Tabel 38'!I10</f>
        <v>0</v>
      </c>
      <c r="E20" s="238">
        <f>'Tabel 38'!J10</f>
        <v>0</v>
      </c>
      <c r="F20" s="235">
        <f t="shared" si="0"/>
        <v>0</v>
      </c>
      <c r="G20" s="239"/>
      <c r="J20" s="60"/>
    </row>
    <row r="21" spans="2:10" x14ac:dyDescent="0.2">
      <c r="B21" s="240" t="s">
        <v>300</v>
      </c>
      <c r="C21" s="238">
        <f>C18</f>
        <v>0</v>
      </c>
      <c r="D21" s="238">
        <f t="shared" ref="D21:E21" si="2">D18</f>
        <v>0</v>
      </c>
      <c r="E21" s="238">
        <f t="shared" si="2"/>
        <v>0</v>
      </c>
      <c r="F21" s="235">
        <f t="shared" si="0"/>
        <v>0</v>
      </c>
      <c r="G21" s="239"/>
      <c r="J21" s="60"/>
    </row>
    <row r="22" spans="2:10" ht="25.5" x14ac:dyDescent="0.2">
      <c r="B22" s="185" t="s">
        <v>235</v>
      </c>
      <c r="C22" s="241">
        <f t="shared" ref="C22:F22" si="3">C19+C20-C21</f>
        <v>0</v>
      </c>
      <c r="D22" s="241">
        <f t="shared" si="3"/>
        <v>0</v>
      </c>
      <c r="E22" s="241">
        <f t="shared" si="3"/>
        <v>0</v>
      </c>
      <c r="F22" s="242">
        <f t="shared" si="3"/>
        <v>0</v>
      </c>
      <c r="G22" s="239"/>
      <c r="J22" s="60"/>
    </row>
    <row r="23" spans="2:10" x14ac:dyDescent="0.2">
      <c r="J23" s="60"/>
    </row>
    <row r="24" spans="2:10" x14ac:dyDescent="0.2">
      <c r="F24" s="188"/>
    </row>
    <row r="25" spans="2:10" x14ac:dyDescent="0.2">
      <c r="F25" s="188"/>
    </row>
    <row r="26" spans="2:10" x14ac:dyDescent="0.2">
      <c r="F26" s="188"/>
    </row>
    <row r="27" spans="2:10" x14ac:dyDescent="0.2">
      <c r="F27" s="188"/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B1:U8"/>
  <sheetViews>
    <sheetView zoomScale="115" zoomScaleNormal="115" workbookViewId="0"/>
  </sheetViews>
  <sheetFormatPr defaultColWidth="9.140625" defaultRowHeight="12.75" outlineLevelCol="1" x14ac:dyDescent="0.2"/>
  <cols>
    <col min="1" max="1" width="9.140625" style="62"/>
    <col min="2" max="2" width="23.42578125" style="62" customWidth="1"/>
    <col min="3" max="5" width="5" style="62" bestFit="1" customWidth="1"/>
    <col min="6" max="17" width="4.7109375" style="62" bestFit="1" customWidth="1" outlineLevel="1"/>
    <col min="18" max="18" width="8.85546875" style="62" bestFit="1" customWidth="1"/>
    <col min="19" max="19" width="6.5703125" style="62" bestFit="1" customWidth="1"/>
    <col min="20" max="20" width="5.42578125" style="62" bestFit="1" customWidth="1"/>
    <col min="21" max="21" width="6.5703125" style="62" bestFit="1" customWidth="1"/>
    <col min="22" max="16384" width="9.140625" style="62"/>
  </cols>
  <sheetData>
    <row r="1" spans="2:21" x14ac:dyDescent="0.2">
      <c r="B1" s="60" t="s">
        <v>734</v>
      </c>
    </row>
    <row r="3" spans="2:21" ht="24" customHeight="1" x14ac:dyDescent="0.2">
      <c r="B3" s="493" t="s">
        <v>303</v>
      </c>
      <c r="C3" s="306">
        <v>2016</v>
      </c>
      <c r="D3" s="306">
        <v>2017</v>
      </c>
      <c r="E3" s="306">
        <v>2018</v>
      </c>
      <c r="F3" s="481">
        <v>2019</v>
      </c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5" t="s">
        <v>390</v>
      </c>
      <c r="S3" s="309"/>
      <c r="T3" s="440" t="s">
        <v>370</v>
      </c>
      <c r="U3" s="440"/>
    </row>
    <row r="4" spans="2:21" x14ac:dyDescent="0.2">
      <c r="B4" s="493"/>
      <c r="C4" s="310" t="s">
        <v>322</v>
      </c>
      <c r="D4" s="310" t="s">
        <v>322</v>
      </c>
      <c r="E4" s="310" t="s">
        <v>322</v>
      </c>
      <c r="F4" s="490" t="s">
        <v>386</v>
      </c>
      <c r="G4" s="491"/>
      <c r="H4" s="492"/>
      <c r="I4" s="490" t="s">
        <v>387</v>
      </c>
      <c r="J4" s="491"/>
      <c r="K4" s="492"/>
      <c r="L4" s="490" t="s">
        <v>388</v>
      </c>
      <c r="M4" s="491"/>
      <c r="N4" s="492"/>
      <c r="O4" s="490" t="s">
        <v>389</v>
      </c>
      <c r="P4" s="491"/>
      <c r="Q4" s="491"/>
      <c r="R4" s="485"/>
      <c r="S4" s="311" t="s">
        <v>243</v>
      </c>
      <c r="T4" s="310" t="s">
        <v>217</v>
      </c>
      <c r="U4" s="311" t="s">
        <v>243</v>
      </c>
    </row>
    <row r="5" spans="2:21" ht="25.5" x14ac:dyDescent="0.2">
      <c r="B5" s="72" t="s">
        <v>251</v>
      </c>
      <c r="C5" s="259">
        <v>0</v>
      </c>
      <c r="D5" s="259">
        <v>0</v>
      </c>
      <c r="E5" s="259">
        <v>0</v>
      </c>
      <c r="F5" s="259">
        <v>0</v>
      </c>
      <c r="G5" s="259">
        <v>0</v>
      </c>
      <c r="H5" s="259">
        <v>0</v>
      </c>
      <c r="I5" s="259">
        <v>0</v>
      </c>
      <c r="J5" s="259">
        <v>0</v>
      </c>
      <c r="K5" s="259">
        <v>0</v>
      </c>
      <c r="L5" s="259">
        <v>0</v>
      </c>
      <c r="M5" s="259">
        <v>0</v>
      </c>
      <c r="N5" s="259">
        <v>0</v>
      </c>
      <c r="O5" s="259">
        <v>0</v>
      </c>
      <c r="P5" s="259">
        <v>0</v>
      </c>
      <c r="Q5" s="259">
        <v>0</v>
      </c>
      <c r="R5" s="259">
        <f>SUM(F5:Q5)</f>
        <v>0</v>
      </c>
      <c r="S5" s="260">
        <f>IFERROR(R5/$R$8,0)</f>
        <v>0</v>
      </c>
      <c r="T5" s="261">
        <f>E5-D5</f>
        <v>0</v>
      </c>
      <c r="U5" s="262">
        <f>IFERROR(T5/D5,0)</f>
        <v>0</v>
      </c>
    </row>
    <row r="6" spans="2:21" x14ac:dyDescent="0.2">
      <c r="B6" s="72" t="s">
        <v>249</v>
      </c>
      <c r="C6" s="259">
        <v>0</v>
      </c>
      <c r="D6" s="259">
        <v>0</v>
      </c>
      <c r="E6" s="259">
        <v>0</v>
      </c>
      <c r="F6" s="259">
        <v>0</v>
      </c>
      <c r="G6" s="259">
        <v>0</v>
      </c>
      <c r="H6" s="259">
        <v>0</v>
      </c>
      <c r="I6" s="259">
        <v>0</v>
      </c>
      <c r="J6" s="259">
        <v>0</v>
      </c>
      <c r="K6" s="259">
        <v>0</v>
      </c>
      <c r="L6" s="259">
        <v>0</v>
      </c>
      <c r="M6" s="259">
        <v>0</v>
      </c>
      <c r="N6" s="259">
        <v>0</v>
      </c>
      <c r="O6" s="259">
        <v>0</v>
      </c>
      <c r="P6" s="259">
        <v>0</v>
      </c>
      <c r="Q6" s="259">
        <v>0</v>
      </c>
      <c r="R6" s="259">
        <f>SUM(F6:Q6)</f>
        <v>0</v>
      </c>
      <c r="S6" s="260">
        <f>IFERROR(R6/$R$8,0)</f>
        <v>0</v>
      </c>
      <c r="T6" s="261">
        <f>E6-D6</f>
        <v>0</v>
      </c>
      <c r="U6" s="262">
        <f>IFERROR(T6/D6,0)</f>
        <v>0</v>
      </c>
    </row>
    <row r="7" spans="2:21" x14ac:dyDescent="0.2">
      <c r="B7" s="72" t="s">
        <v>250</v>
      </c>
      <c r="C7" s="259">
        <v>0</v>
      </c>
      <c r="D7" s="259">
        <v>0</v>
      </c>
      <c r="E7" s="259">
        <v>0</v>
      </c>
      <c r="F7" s="259">
        <v>0</v>
      </c>
      <c r="G7" s="259">
        <v>0</v>
      </c>
      <c r="H7" s="259">
        <v>0</v>
      </c>
      <c r="I7" s="259">
        <v>0</v>
      </c>
      <c r="J7" s="259">
        <v>0</v>
      </c>
      <c r="K7" s="259">
        <v>0</v>
      </c>
      <c r="L7" s="259">
        <v>0</v>
      </c>
      <c r="M7" s="259">
        <v>0</v>
      </c>
      <c r="N7" s="259">
        <v>0</v>
      </c>
      <c r="O7" s="259">
        <v>0</v>
      </c>
      <c r="P7" s="259">
        <v>0</v>
      </c>
      <c r="Q7" s="259">
        <v>0</v>
      </c>
      <c r="R7" s="259">
        <f>SUM(F7:Q7)</f>
        <v>0</v>
      </c>
      <c r="S7" s="260">
        <f>IFERROR(R7/$R$8,0)</f>
        <v>0</v>
      </c>
      <c r="T7" s="261">
        <f>E7-D7</f>
        <v>0</v>
      </c>
      <c r="U7" s="262">
        <f>IFERROR(T7/D7,0)</f>
        <v>0</v>
      </c>
    </row>
    <row r="8" spans="2:21" x14ac:dyDescent="0.2">
      <c r="B8" s="263" t="s">
        <v>291</v>
      </c>
      <c r="C8" s="264">
        <f>SUM(C5:C7)</f>
        <v>0</v>
      </c>
      <c r="D8" s="264">
        <f>SUM(D5:D7)</f>
        <v>0</v>
      </c>
      <c r="E8" s="264">
        <f>SUM(E5:E7)</f>
        <v>0</v>
      </c>
      <c r="F8" s="264">
        <f t="shared" ref="F8:Q8" si="0">SUM(F5:F7)</f>
        <v>0</v>
      </c>
      <c r="G8" s="264">
        <f t="shared" si="0"/>
        <v>0</v>
      </c>
      <c r="H8" s="264">
        <f t="shared" si="0"/>
        <v>0</v>
      </c>
      <c r="I8" s="264">
        <f t="shared" si="0"/>
        <v>0</v>
      </c>
      <c r="J8" s="264">
        <f t="shared" si="0"/>
        <v>0</v>
      </c>
      <c r="K8" s="264">
        <f t="shared" si="0"/>
        <v>0</v>
      </c>
      <c r="L8" s="264">
        <f t="shared" si="0"/>
        <v>0</v>
      </c>
      <c r="M8" s="264">
        <f t="shared" si="0"/>
        <v>0</v>
      </c>
      <c r="N8" s="264">
        <f t="shared" si="0"/>
        <v>0</v>
      </c>
      <c r="O8" s="264">
        <f t="shared" si="0"/>
        <v>0</v>
      </c>
      <c r="P8" s="264">
        <f t="shared" si="0"/>
        <v>0</v>
      </c>
      <c r="Q8" s="264">
        <f t="shared" si="0"/>
        <v>0</v>
      </c>
      <c r="R8" s="265">
        <f>SUM(F8:Q8)</f>
        <v>0</v>
      </c>
      <c r="S8" s="266">
        <f>IFERROR(R8/$R$8,0)</f>
        <v>0</v>
      </c>
      <c r="T8" s="264">
        <f>SUM(T5:T7)</f>
        <v>0</v>
      </c>
      <c r="U8" s="267">
        <f>IFERROR(T8/D8,0)</f>
        <v>0</v>
      </c>
    </row>
  </sheetData>
  <mergeCells count="8">
    <mergeCell ref="B3:B4"/>
    <mergeCell ref="T3:U3"/>
    <mergeCell ref="F4:H4"/>
    <mergeCell ref="I4:K4"/>
    <mergeCell ref="L4:N4"/>
    <mergeCell ref="O4:Q4"/>
    <mergeCell ref="F3:Q3"/>
    <mergeCell ref="R3:R4"/>
  </mergeCell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2:R24"/>
  <sheetViews>
    <sheetView zoomScale="130" zoomScaleNormal="130" workbookViewId="0">
      <selection activeCell="T12" sqref="T12"/>
    </sheetView>
  </sheetViews>
  <sheetFormatPr defaultColWidth="9.140625" defaultRowHeight="12.75" outlineLevelRow="1" outlineLevelCol="1" x14ac:dyDescent="0.2"/>
  <cols>
    <col min="1" max="1" width="42.140625" style="62" bestFit="1" customWidth="1"/>
    <col min="2" max="2" width="37.5703125" style="62" hidden="1" customWidth="1" outlineLevel="1"/>
    <col min="3" max="3" width="8.42578125" style="62" customWidth="1" outlineLevel="1"/>
    <col min="4" max="4" width="8.42578125" style="62" customWidth="1"/>
    <col min="5" max="5" width="8.7109375" style="62" customWidth="1"/>
    <col min="6" max="17" width="7.140625" style="62" hidden="1" customWidth="1" outlineLevel="1"/>
    <col min="18" max="18" width="8.7109375" style="62" bestFit="1" customWidth="1" collapsed="1"/>
    <col min="19" max="16384" width="9.140625" style="62"/>
  </cols>
  <sheetData>
    <row r="2" spans="1:18" x14ac:dyDescent="0.2">
      <c r="A2" s="247" t="s">
        <v>735</v>
      </c>
      <c r="B2" s="248" t="s">
        <v>265</v>
      </c>
      <c r="C2" s="248"/>
    </row>
    <row r="4" spans="1:18" ht="15" customHeight="1" x14ac:dyDescent="0.2">
      <c r="A4" s="495" t="s">
        <v>1</v>
      </c>
      <c r="B4" s="308"/>
      <c r="C4" s="472">
        <v>2016</v>
      </c>
      <c r="D4" s="472">
        <v>2017</v>
      </c>
      <c r="E4" s="472">
        <v>2018</v>
      </c>
      <c r="F4" s="484">
        <v>2019</v>
      </c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74" t="s">
        <v>390</v>
      </c>
    </row>
    <row r="5" spans="1:18" ht="25.5" customHeight="1" x14ac:dyDescent="0.2">
      <c r="A5" s="495"/>
      <c r="B5" s="115" t="s">
        <v>1</v>
      </c>
      <c r="C5" s="472"/>
      <c r="D5" s="472"/>
      <c r="E5" s="472"/>
      <c r="F5" s="490" t="s">
        <v>386</v>
      </c>
      <c r="G5" s="491"/>
      <c r="H5" s="492"/>
      <c r="I5" s="490" t="s">
        <v>387</v>
      </c>
      <c r="J5" s="491"/>
      <c r="K5" s="492"/>
      <c r="L5" s="490" t="s">
        <v>388</v>
      </c>
      <c r="M5" s="491"/>
      <c r="N5" s="492"/>
      <c r="O5" s="490" t="s">
        <v>389</v>
      </c>
      <c r="P5" s="491"/>
      <c r="Q5" s="492"/>
      <c r="R5" s="494"/>
    </row>
    <row r="6" spans="1:18" x14ac:dyDescent="0.2">
      <c r="A6" s="249" t="s">
        <v>252</v>
      </c>
      <c r="B6" s="250" t="s">
        <v>17</v>
      </c>
      <c r="C6" s="251"/>
      <c r="D6" s="251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</row>
    <row r="7" spans="1:18" x14ac:dyDescent="0.2">
      <c r="A7" s="243" t="s">
        <v>253</v>
      </c>
      <c r="B7" s="253" t="s">
        <v>18</v>
      </c>
      <c r="C7" s="254">
        <v>0</v>
      </c>
      <c r="D7" s="254">
        <v>0</v>
      </c>
      <c r="E7" s="254">
        <v>0</v>
      </c>
      <c r="F7" s="254">
        <v>0</v>
      </c>
      <c r="G7" s="254">
        <v>0</v>
      </c>
      <c r="H7" s="254">
        <v>0</v>
      </c>
      <c r="I7" s="254">
        <v>0</v>
      </c>
      <c r="J7" s="254">
        <v>0</v>
      </c>
      <c r="K7" s="254">
        <v>0</v>
      </c>
      <c r="L7" s="254">
        <v>0</v>
      </c>
      <c r="M7" s="254">
        <v>0</v>
      </c>
      <c r="N7" s="254">
        <v>0</v>
      </c>
      <c r="O7" s="254">
        <v>0</v>
      </c>
      <c r="P7" s="254">
        <v>0</v>
      </c>
      <c r="Q7" s="254">
        <v>0</v>
      </c>
      <c r="R7" s="254">
        <v>0</v>
      </c>
    </row>
    <row r="8" spans="1:18" x14ac:dyDescent="0.2">
      <c r="A8" s="243" t="s">
        <v>254</v>
      </c>
      <c r="B8" s="253" t="s">
        <v>19</v>
      </c>
      <c r="C8" s="254">
        <v>0</v>
      </c>
      <c r="D8" s="254">
        <v>0</v>
      </c>
      <c r="E8" s="254">
        <v>0</v>
      </c>
      <c r="F8" s="254">
        <v>0</v>
      </c>
      <c r="G8" s="254">
        <v>0</v>
      </c>
      <c r="H8" s="254">
        <v>0</v>
      </c>
      <c r="I8" s="254">
        <v>0</v>
      </c>
      <c r="J8" s="254">
        <v>0</v>
      </c>
      <c r="K8" s="254">
        <v>0</v>
      </c>
      <c r="L8" s="254">
        <v>0</v>
      </c>
      <c r="M8" s="254">
        <v>0</v>
      </c>
      <c r="N8" s="254">
        <v>0</v>
      </c>
      <c r="O8" s="254">
        <v>0</v>
      </c>
      <c r="P8" s="254">
        <v>0</v>
      </c>
      <c r="Q8" s="254">
        <v>0</v>
      </c>
      <c r="R8" s="254">
        <v>0</v>
      </c>
    </row>
    <row r="9" spans="1:18" ht="25.5" x14ac:dyDescent="0.2">
      <c r="A9" s="72" t="s">
        <v>255</v>
      </c>
      <c r="B9" s="253" t="s">
        <v>20</v>
      </c>
      <c r="C9" s="254">
        <v>0</v>
      </c>
      <c r="D9" s="254">
        <v>0</v>
      </c>
      <c r="E9" s="254">
        <v>0</v>
      </c>
      <c r="F9" s="254">
        <v>0</v>
      </c>
      <c r="G9" s="254">
        <v>0</v>
      </c>
      <c r="H9" s="254">
        <v>0</v>
      </c>
      <c r="I9" s="254">
        <v>0</v>
      </c>
      <c r="J9" s="254">
        <v>0</v>
      </c>
      <c r="K9" s="254">
        <v>0</v>
      </c>
      <c r="L9" s="254">
        <v>0</v>
      </c>
      <c r="M9" s="254">
        <v>0</v>
      </c>
      <c r="N9" s="254">
        <v>0</v>
      </c>
      <c r="O9" s="254">
        <v>0</v>
      </c>
      <c r="P9" s="254">
        <v>0</v>
      </c>
      <c r="Q9" s="254">
        <v>0</v>
      </c>
      <c r="R9" s="254">
        <v>0</v>
      </c>
    </row>
    <row r="10" spans="1:18" outlineLevel="1" x14ac:dyDescent="0.2">
      <c r="A10" s="255" t="s">
        <v>325</v>
      </c>
      <c r="B10" s="253" t="s">
        <v>21</v>
      </c>
      <c r="C10" s="254">
        <v>0</v>
      </c>
      <c r="D10" s="254">
        <v>0</v>
      </c>
      <c r="E10" s="254">
        <v>0</v>
      </c>
      <c r="F10" s="254">
        <v>0</v>
      </c>
      <c r="G10" s="254">
        <v>0</v>
      </c>
      <c r="H10" s="254">
        <v>0</v>
      </c>
      <c r="I10" s="254">
        <v>0</v>
      </c>
      <c r="J10" s="254">
        <v>0</v>
      </c>
      <c r="K10" s="254">
        <v>0</v>
      </c>
      <c r="L10" s="254">
        <v>0</v>
      </c>
      <c r="M10" s="254">
        <v>0</v>
      </c>
      <c r="N10" s="254">
        <v>0</v>
      </c>
      <c r="O10" s="254">
        <v>0</v>
      </c>
      <c r="P10" s="254">
        <v>0</v>
      </c>
      <c r="Q10" s="254">
        <v>0</v>
      </c>
      <c r="R10" s="254">
        <v>0</v>
      </c>
    </row>
    <row r="11" spans="1:18" outlineLevel="1" x14ac:dyDescent="0.2">
      <c r="A11" s="255" t="s">
        <v>326</v>
      </c>
      <c r="B11" s="253" t="s">
        <v>22</v>
      </c>
      <c r="C11" s="254">
        <v>0</v>
      </c>
      <c r="D11" s="254">
        <v>0</v>
      </c>
      <c r="E11" s="254">
        <v>0</v>
      </c>
      <c r="F11" s="254">
        <v>0</v>
      </c>
      <c r="G11" s="254">
        <v>0</v>
      </c>
      <c r="H11" s="254">
        <v>0</v>
      </c>
      <c r="I11" s="254">
        <v>0</v>
      </c>
      <c r="J11" s="254">
        <v>0</v>
      </c>
      <c r="K11" s="254">
        <v>0</v>
      </c>
      <c r="L11" s="254">
        <v>0</v>
      </c>
      <c r="M11" s="254">
        <v>0</v>
      </c>
      <c r="N11" s="254">
        <v>0</v>
      </c>
      <c r="O11" s="254">
        <v>0</v>
      </c>
      <c r="P11" s="254">
        <v>0</v>
      </c>
      <c r="Q11" s="254">
        <v>0</v>
      </c>
      <c r="R11" s="254">
        <v>0</v>
      </c>
    </row>
    <row r="12" spans="1:18" x14ac:dyDescent="0.2">
      <c r="A12" s="243" t="s">
        <v>256</v>
      </c>
      <c r="B12" s="253" t="s">
        <v>23</v>
      </c>
      <c r="C12" s="254">
        <v>0</v>
      </c>
      <c r="D12" s="254">
        <v>0</v>
      </c>
      <c r="E12" s="254">
        <v>0</v>
      </c>
      <c r="F12" s="254">
        <v>0</v>
      </c>
      <c r="G12" s="254">
        <v>0</v>
      </c>
      <c r="H12" s="254">
        <v>0</v>
      </c>
      <c r="I12" s="254">
        <v>0</v>
      </c>
      <c r="J12" s="254">
        <v>0</v>
      </c>
      <c r="K12" s="254">
        <v>0</v>
      </c>
      <c r="L12" s="254">
        <v>0</v>
      </c>
      <c r="M12" s="254">
        <v>0</v>
      </c>
      <c r="N12" s="254">
        <v>0</v>
      </c>
      <c r="O12" s="254">
        <v>0</v>
      </c>
      <c r="P12" s="254">
        <v>0</v>
      </c>
      <c r="Q12" s="254">
        <v>0</v>
      </c>
      <c r="R12" s="254">
        <v>0</v>
      </c>
    </row>
    <row r="13" spans="1:18" x14ac:dyDescent="0.2">
      <c r="A13" s="243" t="s">
        <v>257</v>
      </c>
      <c r="B13" s="253" t="s">
        <v>24</v>
      </c>
      <c r="C13" s="254">
        <v>0</v>
      </c>
      <c r="D13" s="254">
        <v>0</v>
      </c>
      <c r="E13" s="254">
        <v>0</v>
      </c>
      <c r="F13" s="254">
        <v>0</v>
      </c>
      <c r="G13" s="254">
        <v>0</v>
      </c>
      <c r="H13" s="254">
        <v>0</v>
      </c>
      <c r="I13" s="254">
        <v>0</v>
      </c>
      <c r="J13" s="254">
        <v>0</v>
      </c>
      <c r="K13" s="254">
        <v>0</v>
      </c>
      <c r="L13" s="254">
        <v>0</v>
      </c>
      <c r="M13" s="254">
        <v>0</v>
      </c>
      <c r="N13" s="254">
        <v>0</v>
      </c>
      <c r="O13" s="254">
        <v>0</v>
      </c>
      <c r="P13" s="254">
        <v>0</v>
      </c>
      <c r="Q13" s="254">
        <v>0</v>
      </c>
      <c r="R13" s="254">
        <v>0</v>
      </c>
    </row>
    <row r="14" spans="1:18" ht="15.75" customHeight="1" x14ac:dyDescent="0.2">
      <c r="A14" s="256" t="s">
        <v>258</v>
      </c>
      <c r="B14" s="185" t="s">
        <v>25</v>
      </c>
      <c r="C14" s="104">
        <f>C7-C8-C9-C10-C11+C12-C13</f>
        <v>0</v>
      </c>
      <c r="D14" s="104">
        <f>D7-D8-D9-D10-D11+D12-D13</f>
        <v>0</v>
      </c>
      <c r="E14" s="104">
        <f>E7-E8-E9-E10-E11+E12-E13</f>
        <v>0</v>
      </c>
      <c r="F14" s="104">
        <f t="shared" ref="F14:Q14" si="0">F7-F8-F9-F10-F11+F12-F13</f>
        <v>0</v>
      </c>
      <c r="G14" s="104">
        <f t="shared" si="0"/>
        <v>0</v>
      </c>
      <c r="H14" s="104">
        <f t="shared" si="0"/>
        <v>0</v>
      </c>
      <c r="I14" s="104">
        <f t="shared" si="0"/>
        <v>0</v>
      </c>
      <c r="J14" s="104">
        <f t="shared" si="0"/>
        <v>0</v>
      </c>
      <c r="K14" s="104">
        <f t="shared" si="0"/>
        <v>0</v>
      </c>
      <c r="L14" s="104">
        <f t="shared" si="0"/>
        <v>0</v>
      </c>
      <c r="M14" s="104">
        <f t="shared" si="0"/>
        <v>0</v>
      </c>
      <c r="N14" s="104">
        <f t="shared" si="0"/>
        <v>0</v>
      </c>
      <c r="O14" s="104">
        <f t="shared" si="0"/>
        <v>0</v>
      </c>
      <c r="P14" s="104">
        <f t="shared" si="0"/>
        <v>0</v>
      </c>
      <c r="Q14" s="104">
        <f t="shared" si="0"/>
        <v>0</v>
      </c>
      <c r="R14" s="104">
        <f>R7-R8-R9-R10-R11+R12-R13</f>
        <v>0</v>
      </c>
    </row>
    <row r="15" spans="1:18" ht="15.75" customHeight="1" x14ac:dyDescent="0.2">
      <c r="A15" s="72" t="s">
        <v>327</v>
      </c>
      <c r="B15" s="257"/>
      <c r="C15" s="254">
        <v>0</v>
      </c>
      <c r="D15" s="254">
        <v>0</v>
      </c>
      <c r="E15" s="254">
        <v>0</v>
      </c>
      <c r="F15" s="254">
        <v>0</v>
      </c>
      <c r="G15" s="254">
        <v>0</v>
      </c>
      <c r="H15" s="254">
        <v>0</v>
      </c>
      <c r="I15" s="254">
        <v>0</v>
      </c>
      <c r="J15" s="254">
        <v>0</v>
      </c>
      <c r="K15" s="254">
        <v>0</v>
      </c>
      <c r="L15" s="254">
        <v>0</v>
      </c>
      <c r="M15" s="254">
        <v>0</v>
      </c>
      <c r="N15" s="254">
        <v>0</v>
      </c>
      <c r="O15" s="254">
        <v>0</v>
      </c>
      <c r="P15" s="254">
        <v>0</v>
      </c>
      <c r="Q15" s="254">
        <v>0</v>
      </c>
      <c r="R15" s="254">
        <v>0</v>
      </c>
    </row>
    <row r="16" spans="1:18" ht="15.75" customHeight="1" x14ac:dyDescent="0.2">
      <c r="A16" s="72" t="s">
        <v>263</v>
      </c>
      <c r="B16" s="257"/>
      <c r="C16" s="254">
        <v>0</v>
      </c>
      <c r="D16" s="254">
        <v>0</v>
      </c>
      <c r="E16" s="254">
        <v>0</v>
      </c>
      <c r="F16" s="254">
        <v>0</v>
      </c>
      <c r="G16" s="254">
        <v>0</v>
      </c>
      <c r="H16" s="254">
        <v>0</v>
      </c>
      <c r="I16" s="254">
        <v>0</v>
      </c>
      <c r="J16" s="254">
        <v>0</v>
      </c>
      <c r="K16" s="254">
        <v>0</v>
      </c>
      <c r="L16" s="254">
        <v>0</v>
      </c>
      <c r="M16" s="254">
        <v>0</v>
      </c>
      <c r="N16" s="254">
        <v>0</v>
      </c>
      <c r="O16" s="254">
        <v>0</v>
      </c>
      <c r="P16" s="254">
        <v>0</v>
      </c>
      <c r="Q16" s="254">
        <v>0</v>
      </c>
      <c r="R16" s="254">
        <v>0</v>
      </c>
    </row>
    <row r="17" spans="1:18" ht="15.75" customHeight="1" x14ac:dyDescent="0.2">
      <c r="A17" s="72" t="s">
        <v>328</v>
      </c>
      <c r="B17" s="257"/>
      <c r="C17" s="254">
        <v>0</v>
      </c>
      <c r="D17" s="254">
        <v>0</v>
      </c>
      <c r="E17" s="254">
        <v>0</v>
      </c>
      <c r="F17" s="254">
        <v>0</v>
      </c>
      <c r="G17" s="254">
        <v>0</v>
      </c>
      <c r="H17" s="254">
        <v>0</v>
      </c>
      <c r="I17" s="254">
        <v>0</v>
      </c>
      <c r="J17" s="254">
        <v>0</v>
      </c>
      <c r="K17" s="254">
        <v>0</v>
      </c>
      <c r="L17" s="254">
        <v>0</v>
      </c>
      <c r="M17" s="254">
        <v>0</v>
      </c>
      <c r="N17" s="254">
        <v>0</v>
      </c>
      <c r="O17" s="254">
        <v>0</v>
      </c>
      <c r="P17" s="254">
        <v>0</v>
      </c>
      <c r="Q17" s="254">
        <v>0</v>
      </c>
      <c r="R17" s="254">
        <v>0</v>
      </c>
    </row>
    <row r="18" spans="1:18" ht="15.75" customHeight="1" x14ac:dyDescent="0.2">
      <c r="A18" s="256" t="s">
        <v>264</v>
      </c>
      <c r="B18" s="185" t="s">
        <v>26</v>
      </c>
      <c r="C18" s="104">
        <f>C17-C15</f>
        <v>0</v>
      </c>
      <c r="D18" s="104">
        <f>D17-D15</f>
        <v>0</v>
      </c>
      <c r="E18" s="104">
        <f>E16+E17</f>
        <v>0</v>
      </c>
      <c r="F18" s="104">
        <f t="shared" ref="F18:Q18" si="1">F16+F17</f>
        <v>0</v>
      </c>
      <c r="G18" s="104">
        <f t="shared" si="1"/>
        <v>0</v>
      </c>
      <c r="H18" s="104">
        <f t="shared" si="1"/>
        <v>0</v>
      </c>
      <c r="I18" s="104">
        <f t="shared" si="1"/>
        <v>0</v>
      </c>
      <c r="J18" s="104">
        <f t="shared" si="1"/>
        <v>0</v>
      </c>
      <c r="K18" s="104">
        <f t="shared" si="1"/>
        <v>0</v>
      </c>
      <c r="L18" s="104">
        <f t="shared" si="1"/>
        <v>0</v>
      </c>
      <c r="M18" s="104">
        <f t="shared" si="1"/>
        <v>0</v>
      </c>
      <c r="N18" s="104">
        <f t="shared" si="1"/>
        <v>0</v>
      </c>
      <c r="O18" s="104">
        <f t="shared" si="1"/>
        <v>0</v>
      </c>
      <c r="P18" s="104">
        <f t="shared" si="1"/>
        <v>0</v>
      </c>
      <c r="Q18" s="104">
        <f t="shared" si="1"/>
        <v>0</v>
      </c>
      <c r="R18" s="104">
        <f>R17</f>
        <v>0</v>
      </c>
    </row>
    <row r="19" spans="1:18" ht="15.75" customHeight="1" x14ac:dyDescent="0.2">
      <c r="A19" s="72" t="s">
        <v>329</v>
      </c>
      <c r="B19" s="257"/>
      <c r="C19" s="254">
        <v>0</v>
      </c>
      <c r="D19" s="254">
        <v>0</v>
      </c>
      <c r="E19" s="254">
        <v>0</v>
      </c>
      <c r="F19" s="254">
        <v>0</v>
      </c>
      <c r="G19" s="254">
        <v>0</v>
      </c>
      <c r="H19" s="254">
        <v>0</v>
      </c>
      <c r="I19" s="254">
        <v>0</v>
      </c>
      <c r="J19" s="254">
        <v>0</v>
      </c>
      <c r="K19" s="254">
        <v>0</v>
      </c>
      <c r="L19" s="254">
        <v>0</v>
      </c>
      <c r="M19" s="254">
        <v>0</v>
      </c>
      <c r="N19" s="254">
        <v>0</v>
      </c>
      <c r="O19" s="254">
        <v>0</v>
      </c>
      <c r="P19" s="254">
        <v>0</v>
      </c>
      <c r="Q19" s="254">
        <v>0</v>
      </c>
      <c r="R19" s="254">
        <v>0</v>
      </c>
    </row>
    <row r="20" spans="1:18" ht="15.75" customHeight="1" x14ac:dyDescent="0.2">
      <c r="A20" s="256" t="s">
        <v>369</v>
      </c>
      <c r="B20" s="185"/>
      <c r="C20" s="104">
        <f>C19</f>
        <v>0</v>
      </c>
      <c r="D20" s="104">
        <f>D19</f>
        <v>0</v>
      </c>
      <c r="E20" s="104">
        <f>E19</f>
        <v>0</v>
      </c>
      <c r="F20" s="104">
        <f t="shared" ref="F20:Q20" si="2">F19</f>
        <v>0</v>
      </c>
      <c r="G20" s="104">
        <f t="shared" si="2"/>
        <v>0</v>
      </c>
      <c r="H20" s="104">
        <f t="shared" si="2"/>
        <v>0</v>
      </c>
      <c r="I20" s="104">
        <f t="shared" si="2"/>
        <v>0</v>
      </c>
      <c r="J20" s="104">
        <f t="shared" si="2"/>
        <v>0</v>
      </c>
      <c r="K20" s="104">
        <f t="shared" si="2"/>
        <v>0</v>
      </c>
      <c r="L20" s="104">
        <f t="shared" si="2"/>
        <v>0</v>
      </c>
      <c r="M20" s="104">
        <f t="shared" si="2"/>
        <v>0</v>
      </c>
      <c r="N20" s="104">
        <f t="shared" si="2"/>
        <v>0</v>
      </c>
      <c r="O20" s="104">
        <f t="shared" si="2"/>
        <v>0</v>
      </c>
      <c r="P20" s="104">
        <f t="shared" si="2"/>
        <v>0</v>
      </c>
      <c r="Q20" s="104">
        <f t="shared" si="2"/>
        <v>0</v>
      </c>
      <c r="R20" s="104">
        <f>R19</f>
        <v>0</v>
      </c>
    </row>
    <row r="21" spans="1:18" ht="15.75" customHeight="1" outlineLevel="1" x14ac:dyDescent="0.2">
      <c r="A21" s="72" t="s">
        <v>260</v>
      </c>
      <c r="B21" s="257" t="s">
        <v>27</v>
      </c>
      <c r="C21" s="254">
        <v>0</v>
      </c>
      <c r="D21" s="254">
        <v>0</v>
      </c>
      <c r="E21" s="254">
        <v>0</v>
      </c>
      <c r="F21" s="254">
        <v>0</v>
      </c>
      <c r="G21" s="254">
        <v>0</v>
      </c>
      <c r="H21" s="254">
        <v>0</v>
      </c>
      <c r="I21" s="254">
        <v>0</v>
      </c>
      <c r="J21" s="254">
        <v>0</v>
      </c>
      <c r="K21" s="254">
        <v>0</v>
      </c>
      <c r="L21" s="254">
        <v>0</v>
      </c>
      <c r="M21" s="254">
        <v>0</v>
      </c>
      <c r="N21" s="254">
        <v>0</v>
      </c>
      <c r="O21" s="254">
        <v>0</v>
      </c>
      <c r="P21" s="254">
        <v>0</v>
      </c>
      <c r="Q21" s="254">
        <v>0</v>
      </c>
      <c r="R21" s="254">
        <v>0</v>
      </c>
    </row>
    <row r="22" spans="1:18" ht="15.75" customHeight="1" x14ac:dyDescent="0.2">
      <c r="A22" s="256" t="s">
        <v>259</v>
      </c>
      <c r="B22" s="185" t="s">
        <v>28</v>
      </c>
      <c r="C22" s="104">
        <f>C14+C18+C21+C20</f>
        <v>0</v>
      </c>
      <c r="D22" s="104">
        <f>D14+D18+D21+D20</f>
        <v>0</v>
      </c>
      <c r="E22" s="104">
        <f>E14+E18+E21+E20</f>
        <v>0</v>
      </c>
      <c r="F22" s="104">
        <f t="shared" ref="F22:Q22" si="3">F14+F18+F21+F20</f>
        <v>0</v>
      </c>
      <c r="G22" s="104">
        <f t="shared" si="3"/>
        <v>0</v>
      </c>
      <c r="H22" s="104">
        <f t="shared" si="3"/>
        <v>0</v>
      </c>
      <c r="I22" s="104">
        <f t="shared" si="3"/>
        <v>0</v>
      </c>
      <c r="J22" s="104">
        <f t="shared" si="3"/>
        <v>0</v>
      </c>
      <c r="K22" s="104">
        <f t="shared" si="3"/>
        <v>0</v>
      </c>
      <c r="L22" s="104">
        <f t="shared" si="3"/>
        <v>0</v>
      </c>
      <c r="M22" s="104">
        <f t="shared" si="3"/>
        <v>0</v>
      </c>
      <c r="N22" s="104">
        <f t="shared" si="3"/>
        <v>0</v>
      </c>
      <c r="O22" s="104">
        <f t="shared" si="3"/>
        <v>0</v>
      </c>
      <c r="P22" s="104">
        <f t="shared" si="3"/>
        <v>0</v>
      </c>
      <c r="Q22" s="104">
        <f t="shared" si="3"/>
        <v>0</v>
      </c>
      <c r="R22" s="104">
        <f>R14+R18+R21+R20</f>
        <v>0</v>
      </c>
    </row>
    <row r="23" spans="1:18" ht="15.75" customHeight="1" x14ac:dyDescent="0.2">
      <c r="A23" s="72" t="s">
        <v>261</v>
      </c>
      <c r="B23" s="253" t="s">
        <v>29</v>
      </c>
      <c r="C23" s="254">
        <v>0</v>
      </c>
      <c r="D23" s="254">
        <v>0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  <c r="P23" s="254">
        <v>0</v>
      </c>
      <c r="Q23" s="254">
        <v>0</v>
      </c>
      <c r="R23" s="254">
        <v>0</v>
      </c>
    </row>
    <row r="24" spans="1:18" ht="15.75" customHeight="1" x14ac:dyDescent="0.2">
      <c r="A24" s="256" t="s">
        <v>262</v>
      </c>
      <c r="B24" s="185" t="s">
        <v>30</v>
      </c>
      <c r="C24" s="104">
        <f>C22+C23</f>
        <v>0</v>
      </c>
      <c r="D24" s="104">
        <f>D22+D23</f>
        <v>0</v>
      </c>
      <c r="E24" s="104">
        <f t="shared" ref="E24:R24" si="4">E22+E23</f>
        <v>0</v>
      </c>
      <c r="F24" s="104">
        <f t="shared" ref="F24:Q24" si="5">F22+F23</f>
        <v>0</v>
      </c>
      <c r="G24" s="104">
        <f t="shared" si="5"/>
        <v>0</v>
      </c>
      <c r="H24" s="104">
        <f t="shared" si="5"/>
        <v>0</v>
      </c>
      <c r="I24" s="104">
        <f t="shared" si="5"/>
        <v>0</v>
      </c>
      <c r="J24" s="104">
        <f t="shared" si="5"/>
        <v>0</v>
      </c>
      <c r="K24" s="104">
        <f t="shared" si="5"/>
        <v>0</v>
      </c>
      <c r="L24" s="104">
        <f t="shared" si="5"/>
        <v>0</v>
      </c>
      <c r="M24" s="104">
        <f t="shared" si="5"/>
        <v>0</v>
      </c>
      <c r="N24" s="104">
        <f t="shared" si="5"/>
        <v>0</v>
      </c>
      <c r="O24" s="104">
        <f t="shared" si="5"/>
        <v>0</v>
      </c>
      <c r="P24" s="104">
        <f t="shared" si="5"/>
        <v>0</v>
      </c>
      <c r="Q24" s="104">
        <f t="shared" si="5"/>
        <v>0</v>
      </c>
      <c r="R24" s="104">
        <f t="shared" si="4"/>
        <v>0</v>
      </c>
    </row>
  </sheetData>
  <mergeCells count="10">
    <mergeCell ref="R4:R5"/>
    <mergeCell ref="E4:E5"/>
    <mergeCell ref="D4:D5"/>
    <mergeCell ref="A4:A5"/>
    <mergeCell ref="C4:C5"/>
    <mergeCell ref="F5:H5"/>
    <mergeCell ref="I5:K5"/>
    <mergeCell ref="L5:N5"/>
    <mergeCell ref="O5:Q5"/>
    <mergeCell ref="F4:Q4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B2:H14"/>
  <sheetViews>
    <sheetView zoomScale="130" zoomScaleNormal="130" workbookViewId="0">
      <selection activeCell="B2" sqref="B2"/>
    </sheetView>
  </sheetViews>
  <sheetFormatPr defaultColWidth="9.140625" defaultRowHeight="12.75" x14ac:dyDescent="0.2"/>
  <cols>
    <col min="1" max="1" width="9.140625" style="62"/>
    <col min="2" max="2" width="20.140625" style="62" customWidth="1"/>
    <col min="3" max="3" width="11.5703125" style="62" bestFit="1" customWidth="1"/>
    <col min="4" max="4" width="9.140625" style="62" customWidth="1"/>
    <col min="5" max="5" width="8.42578125" style="62" customWidth="1"/>
    <col min="6" max="6" width="9.7109375" style="62" customWidth="1"/>
    <col min="7" max="7" width="9" style="62" customWidth="1"/>
    <col min="8" max="8" width="9.28515625" style="62" customWidth="1"/>
    <col min="9" max="16384" width="9.140625" style="62"/>
  </cols>
  <sheetData>
    <row r="2" spans="2:8" x14ac:dyDescent="0.2">
      <c r="B2" s="60" t="s">
        <v>736</v>
      </c>
    </row>
    <row r="3" spans="2:8" ht="51" x14ac:dyDescent="0.2">
      <c r="B3" s="307" t="s">
        <v>303</v>
      </c>
      <c r="C3" s="307" t="s">
        <v>344</v>
      </c>
      <c r="D3" s="307" t="s">
        <v>332</v>
      </c>
      <c r="E3" s="307" t="s">
        <v>333</v>
      </c>
      <c r="F3" s="307" t="s">
        <v>334</v>
      </c>
      <c r="G3" s="307" t="s">
        <v>335</v>
      </c>
      <c r="H3" s="307" t="s">
        <v>336</v>
      </c>
    </row>
    <row r="4" spans="2:8" x14ac:dyDescent="0.2">
      <c r="B4" s="243" t="s">
        <v>324</v>
      </c>
      <c r="C4" s="244">
        <v>0</v>
      </c>
      <c r="D4" s="244">
        <v>0</v>
      </c>
      <c r="E4" s="244">
        <v>0</v>
      </c>
      <c r="F4" s="244">
        <v>0</v>
      </c>
      <c r="G4" s="244">
        <v>0</v>
      </c>
      <c r="H4" s="244">
        <v>0</v>
      </c>
    </row>
    <row r="5" spans="2:8" x14ac:dyDescent="0.2">
      <c r="B5" s="243" t="s">
        <v>337</v>
      </c>
      <c r="C5" s="244">
        <v>0</v>
      </c>
      <c r="D5" s="244">
        <v>0</v>
      </c>
      <c r="E5" s="244">
        <v>0</v>
      </c>
      <c r="F5" s="244">
        <v>0</v>
      </c>
      <c r="G5" s="244">
        <v>0</v>
      </c>
      <c r="H5" s="244">
        <v>0</v>
      </c>
    </row>
    <row r="6" spans="2:8" x14ac:dyDescent="0.2">
      <c r="B6" s="243" t="s">
        <v>338</v>
      </c>
      <c r="C6" s="244">
        <v>0</v>
      </c>
      <c r="D6" s="244">
        <v>0</v>
      </c>
      <c r="E6" s="244">
        <v>0</v>
      </c>
      <c r="F6" s="244">
        <v>0</v>
      </c>
      <c r="G6" s="244">
        <v>0</v>
      </c>
      <c r="H6" s="244">
        <v>0</v>
      </c>
    </row>
    <row r="7" spans="2:8" x14ac:dyDescent="0.2">
      <c r="B7" s="243" t="s">
        <v>339</v>
      </c>
      <c r="C7" s="244">
        <v>0</v>
      </c>
      <c r="D7" s="244">
        <v>0</v>
      </c>
      <c r="E7" s="244">
        <v>0</v>
      </c>
      <c r="F7" s="244">
        <v>0</v>
      </c>
      <c r="G7" s="244">
        <v>0</v>
      </c>
      <c r="H7" s="244">
        <v>0</v>
      </c>
    </row>
    <row r="8" spans="2:8" x14ac:dyDescent="0.2">
      <c r="B8" s="245" t="s">
        <v>323</v>
      </c>
      <c r="C8" s="246">
        <f t="shared" ref="C8:H8" si="0">SUM(C4:C7)</f>
        <v>0</v>
      </c>
      <c r="D8" s="246">
        <f t="shared" si="0"/>
        <v>0</v>
      </c>
      <c r="E8" s="246">
        <f t="shared" si="0"/>
        <v>0</v>
      </c>
      <c r="F8" s="246">
        <f t="shared" si="0"/>
        <v>0</v>
      </c>
      <c r="G8" s="246">
        <f t="shared" si="0"/>
        <v>0</v>
      </c>
      <c r="H8" s="246">
        <f t="shared" si="0"/>
        <v>0</v>
      </c>
    </row>
    <row r="9" spans="2:8" x14ac:dyDescent="0.2">
      <c r="C9" s="188"/>
    </row>
    <row r="11" spans="2:8" x14ac:dyDescent="0.2">
      <c r="C11" s="188"/>
    </row>
    <row r="12" spans="2:8" x14ac:dyDescent="0.2">
      <c r="C12" s="188"/>
    </row>
    <row r="13" spans="2:8" x14ac:dyDescent="0.2">
      <c r="C13" s="188"/>
    </row>
    <row r="14" spans="2:8" x14ac:dyDescent="0.2">
      <c r="C14" s="188"/>
    </row>
  </sheetData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C000"/>
  </sheetPr>
  <dimension ref="A2:M33"/>
  <sheetViews>
    <sheetView topLeftCell="H1" zoomScale="130" zoomScaleNormal="130" workbookViewId="0">
      <selection activeCell="H2" sqref="H2"/>
    </sheetView>
  </sheetViews>
  <sheetFormatPr defaultColWidth="9.140625" defaultRowHeight="12.75" outlineLevelCol="1" x14ac:dyDescent="0.2"/>
  <cols>
    <col min="1" max="2" width="9.140625" style="62" hidden="1" customWidth="1" outlineLevel="1"/>
    <col min="3" max="3" width="47.7109375" style="62" hidden="1" customWidth="1" outlineLevel="1"/>
    <col min="4" max="4" width="18.28515625" style="62" hidden="1" customWidth="1" outlineLevel="1"/>
    <col min="5" max="5" width="16.28515625" style="62" hidden="1" customWidth="1" outlineLevel="1"/>
    <col min="6" max="7" width="9.140625" style="62" hidden="1" customWidth="1" outlineLevel="1"/>
    <col min="8" max="8" width="5" style="62" customWidth="1" collapsed="1"/>
    <col min="9" max="9" width="41.7109375" style="62" bestFit="1" customWidth="1"/>
    <col min="10" max="10" width="9.42578125" style="62" customWidth="1"/>
    <col min="11" max="13" width="8.85546875" style="62" bestFit="1" customWidth="1"/>
    <col min="14" max="16384" width="9.140625" style="62"/>
  </cols>
  <sheetData>
    <row r="2" spans="3:13" x14ac:dyDescent="0.2">
      <c r="C2" s="62" t="s">
        <v>309</v>
      </c>
      <c r="H2" s="60" t="s">
        <v>737</v>
      </c>
    </row>
    <row r="3" spans="3:13" x14ac:dyDescent="0.2">
      <c r="C3" s="268"/>
      <c r="D3" s="268"/>
      <c r="E3" s="268"/>
    </row>
    <row r="4" spans="3:13" ht="15" customHeight="1" x14ac:dyDescent="0.2">
      <c r="C4" s="258" t="s">
        <v>304</v>
      </c>
      <c r="D4" s="258" t="s">
        <v>305</v>
      </c>
      <c r="E4" s="258" t="s">
        <v>306</v>
      </c>
      <c r="H4" s="493" t="s">
        <v>0</v>
      </c>
      <c r="I4" s="493" t="s">
        <v>1</v>
      </c>
      <c r="J4" s="496" t="s">
        <v>310</v>
      </c>
      <c r="K4" s="497"/>
      <c r="L4" s="497"/>
      <c r="M4" s="498"/>
    </row>
    <row r="5" spans="3:13" x14ac:dyDescent="0.2">
      <c r="C5" s="243" t="s">
        <v>307</v>
      </c>
      <c r="D5" s="269">
        <v>13.4</v>
      </c>
      <c r="E5" s="269">
        <v>7.07</v>
      </c>
      <c r="H5" s="493"/>
      <c r="I5" s="493"/>
      <c r="J5" s="306">
        <v>2016</v>
      </c>
      <c r="K5" s="306">
        <v>2017</v>
      </c>
      <c r="L5" s="306">
        <v>2018</v>
      </c>
      <c r="M5" s="306" t="s">
        <v>343</v>
      </c>
    </row>
    <row r="6" spans="3:13" x14ac:dyDescent="0.2">
      <c r="C6" s="72" t="s">
        <v>308</v>
      </c>
      <c r="D6" s="269">
        <v>22.15</v>
      </c>
      <c r="E6" s="269">
        <v>16.32</v>
      </c>
      <c r="H6" s="269">
        <v>1</v>
      </c>
      <c r="I6" s="72" t="s">
        <v>311</v>
      </c>
      <c r="J6" s="270">
        <f>'Tabel 40'!C5</f>
        <v>0</v>
      </c>
      <c r="K6" s="270">
        <f>'Tabel 40'!E5</f>
        <v>0</v>
      </c>
      <c r="L6" s="270">
        <f>'Tabel 40'!G5</f>
        <v>0</v>
      </c>
      <c r="M6" s="270">
        <f>SUM('Tabel 40'!I5:N5)</f>
        <v>0</v>
      </c>
    </row>
    <row r="7" spans="3:13" x14ac:dyDescent="0.2">
      <c r="H7" s="269">
        <v>2</v>
      </c>
      <c r="I7" s="72" t="s">
        <v>317</v>
      </c>
      <c r="J7" s="271">
        <f>'Tabel 41-1'!C5</f>
        <v>0</v>
      </c>
      <c r="K7" s="271">
        <f>'Tabel 41-1'!D5</f>
        <v>0</v>
      </c>
      <c r="L7" s="271">
        <f>'Tabel 41-1'!E5</f>
        <v>0</v>
      </c>
      <c r="M7" s="271">
        <f>SUM('Tabel 41-1'!F5:K5)</f>
        <v>0</v>
      </c>
    </row>
    <row r="8" spans="3:13" x14ac:dyDescent="0.2">
      <c r="H8" s="269">
        <v>3</v>
      </c>
      <c r="I8" s="72" t="s">
        <v>312</v>
      </c>
      <c r="J8" s="272">
        <v>0</v>
      </c>
      <c r="K8" s="272">
        <v>0</v>
      </c>
      <c r="L8" s="272">
        <v>0</v>
      </c>
      <c r="M8" s="272">
        <v>0</v>
      </c>
    </row>
    <row r="9" spans="3:13" x14ac:dyDescent="0.2">
      <c r="H9" s="269">
        <v>4</v>
      </c>
      <c r="I9" s="72" t="s">
        <v>313</v>
      </c>
      <c r="J9" s="273">
        <f>IFERROR(J7/J8,0)</f>
        <v>0</v>
      </c>
      <c r="K9" s="273">
        <f>IFERROR(K7/K8,0)</f>
        <v>0</v>
      </c>
      <c r="L9" s="273">
        <f>IFERROR(L7/L8,0)</f>
        <v>0</v>
      </c>
      <c r="M9" s="273">
        <f>IFERROR(M7/M8,0)</f>
        <v>0</v>
      </c>
    </row>
    <row r="10" spans="3:13" x14ac:dyDescent="0.2">
      <c r="H10" s="269">
        <v>5</v>
      </c>
      <c r="I10" s="72" t="s">
        <v>314</v>
      </c>
      <c r="J10" s="274"/>
      <c r="K10" s="274"/>
      <c r="L10" s="274"/>
      <c r="M10" s="274"/>
    </row>
    <row r="11" spans="3:13" x14ac:dyDescent="0.2">
      <c r="H11" s="269"/>
      <c r="I11" s="72" t="s">
        <v>315</v>
      </c>
      <c r="J11" s="275">
        <v>0</v>
      </c>
      <c r="K11" s="275">
        <v>0</v>
      </c>
      <c r="L11" s="275">
        <v>0</v>
      </c>
      <c r="M11" s="275">
        <v>0</v>
      </c>
    </row>
    <row r="12" spans="3:13" x14ac:dyDescent="0.2">
      <c r="H12" s="269"/>
      <c r="I12" s="72" t="s">
        <v>340</v>
      </c>
      <c r="J12" s="275">
        <v>0</v>
      </c>
      <c r="K12" s="275">
        <v>0</v>
      </c>
      <c r="L12" s="275">
        <v>0</v>
      </c>
      <c r="M12" s="275">
        <v>0</v>
      </c>
    </row>
    <row r="13" spans="3:13" x14ac:dyDescent="0.2">
      <c r="H13" s="269"/>
      <c r="I13" s="72" t="s">
        <v>341</v>
      </c>
      <c r="J13" s="275">
        <v>0</v>
      </c>
      <c r="K13" s="275">
        <v>0</v>
      </c>
      <c r="L13" s="275">
        <v>0</v>
      </c>
      <c r="M13" s="275">
        <v>0</v>
      </c>
    </row>
    <row r="14" spans="3:13" x14ac:dyDescent="0.2">
      <c r="H14" s="269">
        <v>6</v>
      </c>
      <c r="I14" s="263" t="s">
        <v>316</v>
      </c>
      <c r="J14" s="276"/>
      <c r="K14" s="276"/>
      <c r="L14" s="276"/>
      <c r="M14" s="276"/>
    </row>
    <row r="15" spans="3:13" x14ac:dyDescent="0.2">
      <c r="H15" s="243"/>
      <c r="I15" s="277" t="s">
        <v>315</v>
      </c>
      <c r="J15" s="278">
        <f>IFERROR(J11/J9,0)</f>
        <v>0</v>
      </c>
      <c r="K15" s="278">
        <f>IFERROR(K11/K9,0)</f>
        <v>0</v>
      </c>
      <c r="L15" s="278">
        <f>IFERROR(L11/L9,0)</f>
        <v>0</v>
      </c>
      <c r="M15" s="278">
        <f>IFERROR(M11/M9,0)</f>
        <v>0</v>
      </c>
    </row>
    <row r="16" spans="3:13" x14ac:dyDescent="0.2">
      <c r="H16" s="243"/>
      <c r="I16" s="277" t="s">
        <v>340</v>
      </c>
      <c r="J16" s="278">
        <f>IFERROR(J12/J9,0)</f>
        <v>0</v>
      </c>
      <c r="K16" s="278">
        <f>IFERROR(K12/K9,0)</f>
        <v>0</v>
      </c>
      <c r="L16" s="278">
        <f>IFERROR(L12/L9,0)</f>
        <v>0</v>
      </c>
      <c r="M16" s="278">
        <f>IFERROR(M12/M9,0)</f>
        <v>0</v>
      </c>
    </row>
    <row r="17" spans="8:13" x14ac:dyDescent="0.2">
      <c r="H17" s="243"/>
      <c r="I17" s="277" t="s">
        <v>341</v>
      </c>
      <c r="J17" s="278">
        <f>IFERROR(J13/J9,0)</f>
        <v>0</v>
      </c>
      <c r="K17" s="278">
        <f>IFERROR(K13/K9,0)</f>
        <v>0</v>
      </c>
      <c r="L17" s="278">
        <f>IFERROR(L13/L9,0)</f>
        <v>0</v>
      </c>
      <c r="M17" s="278">
        <f>IFERROR(M13/M9,0)</f>
        <v>0</v>
      </c>
    </row>
    <row r="19" spans="8:13" x14ac:dyDescent="0.2">
      <c r="H19" s="60" t="s">
        <v>738</v>
      </c>
    </row>
    <row r="20" spans="8:13" x14ac:dyDescent="0.2">
      <c r="H20" s="493" t="s">
        <v>0</v>
      </c>
      <c r="I20" s="493" t="s">
        <v>1</v>
      </c>
      <c r="J20" s="496" t="s">
        <v>310</v>
      </c>
      <c r="K20" s="497"/>
      <c r="L20" s="497"/>
      <c r="M20" s="498"/>
    </row>
    <row r="21" spans="8:13" x14ac:dyDescent="0.2">
      <c r="H21" s="493"/>
      <c r="I21" s="493"/>
      <c r="J21" s="306">
        <v>2016</v>
      </c>
      <c r="K21" s="306">
        <v>2017</v>
      </c>
      <c r="L21" s="306">
        <v>2018</v>
      </c>
      <c r="M21" s="306" t="s">
        <v>343</v>
      </c>
    </row>
    <row r="22" spans="8:13" x14ac:dyDescent="0.2">
      <c r="H22" s="269">
        <v>1</v>
      </c>
      <c r="I22" s="72" t="s">
        <v>318</v>
      </c>
      <c r="J22" s="270">
        <f>'Tabel 40'!C6</f>
        <v>0</v>
      </c>
      <c r="K22" s="270">
        <f>'Tabel 40'!E6</f>
        <v>0</v>
      </c>
      <c r="L22" s="270">
        <f>'Tabel 40'!G6</f>
        <v>0</v>
      </c>
      <c r="M22" s="270">
        <f>SUM('Tabel 40'!I6:N6)</f>
        <v>0</v>
      </c>
    </row>
    <row r="23" spans="8:13" x14ac:dyDescent="0.2">
      <c r="H23" s="269">
        <v>2</v>
      </c>
      <c r="I23" s="72" t="s">
        <v>317</v>
      </c>
      <c r="J23" s="271">
        <f>'Tabel 41-1'!C6</f>
        <v>0</v>
      </c>
      <c r="K23" s="271">
        <f>'Tabel 41-1'!D6</f>
        <v>0</v>
      </c>
      <c r="L23" s="271">
        <f>'Tabel 41-1'!E6</f>
        <v>0</v>
      </c>
      <c r="M23" s="271">
        <f>SUM('Tabel 41-1'!F6:K6)</f>
        <v>0</v>
      </c>
    </row>
    <row r="24" spans="8:13" x14ac:dyDescent="0.2">
      <c r="H24" s="269">
        <v>3</v>
      </c>
      <c r="I24" s="72" t="s">
        <v>319</v>
      </c>
      <c r="J24" s="272">
        <v>0</v>
      </c>
      <c r="K24" s="272">
        <v>0</v>
      </c>
      <c r="L24" s="272">
        <v>0</v>
      </c>
      <c r="M24" s="272">
        <v>0</v>
      </c>
    </row>
    <row r="25" spans="8:13" x14ac:dyDescent="0.2">
      <c r="H25" s="269">
        <v>4</v>
      </c>
      <c r="I25" s="72" t="s">
        <v>320</v>
      </c>
      <c r="J25" s="279">
        <f>IFERROR(J23/J24,0)</f>
        <v>0</v>
      </c>
      <c r="K25" s="279">
        <f>IFERROR(K23/K24,0)</f>
        <v>0</v>
      </c>
      <c r="L25" s="279">
        <f>IFERROR(L23/L24,0)</f>
        <v>0</v>
      </c>
      <c r="M25" s="279">
        <f>IFERROR(M23/M24,0)</f>
        <v>0</v>
      </c>
    </row>
    <row r="26" spans="8:13" x14ac:dyDescent="0.2">
      <c r="H26" s="269">
        <v>5</v>
      </c>
      <c r="I26" s="72" t="s">
        <v>321</v>
      </c>
      <c r="J26" s="280"/>
      <c r="K26" s="280"/>
      <c r="L26" s="274"/>
      <c r="M26" s="274"/>
    </row>
    <row r="27" spans="8:13" x14ac:dyDescent="0.2">
      <c r="H27" s="269"/>
      <c r="I27" s="72" t="s">
        <v>315</v>
      </c>
      <c r="J27" s="275">
        <v>0</v>
      </c>
      <c r="K27" s="275">
        <v>0</v>
      </c>
      <c r="L27" s="275">
        <v>0</v>
      </c>
      <c r="M27" s="275">
        <v>0</v>
      </c>
    </row>
    <row r="28" spans="8:13" x14ac:dyDescent="0.2">
      <c r="H28" s="269"/>
      <c r="I28" s="72" t="s">
        <v>340</v>
      </c>
      <c r="J28" s="275">
        <v>0</v>
      </c>
      <c r="K28" s="275">
        <v>0</v>
      </c>
      <c r="L28" s="275">
        <v>0</v>
      </c>
      <c r="M28" s="275">
        <v>0</v>
      </c>
    </row>
    <row r="29" spans="8:13" x14ac:dyDescent="0.2">
      <c r="H29" s="269"/>
      <c r="I29" s="72" t="s">
        <v>341</v>
      </c>
      <c r="J29" s="275">
        <v>0</v>
      </c>
      <c r="K29" s="275">
        <v>0</v>
      </c>
      <c r="L29" s="275">
        <v>0</v>
      </c>
      <c r="M29" s="275">
        <v>0</v>
      </c>
    </row>
    <row r="30" spans="8:13" x14ac:dyDescent="0.2">
      <c r="H30" s="269">
        <v>6</v>
      </c>
      <c r="I30" s="263" t="s">
        <v>316</v>
      </c>
      <c r="J30" s="276"/>
      <c r="K30" s="276"/>
      <c r="L30" s="276"/>
      <c r="M30" s="276"/>
    </row>
    <row r="31" spans="8:13" x14ac:dyDescent="0.2">
      <c r="H31" s="243"/>
      <c r="I31" s="72" t="s">
        <v>315</v>
      </c>
      <c r="J31" s="281">
        <f>IFERROR(J27/J25,0)</f>
        <v>0</v>
      </c>
      <c r="K31" s="281">
        <f>IFERROR(K27/K25,0)</f>
        <v>0</v>
      </c>
      <c r="L31" s="281">
        <f>IFERROR(L27/L25,0)</f>
        <v>0</v>
      </c>
      <c r="M31" s="281">
        <f>IFERROR(M27/M25,0)</f>
        <v>0</v>
      </c>
    </row>
    <row r="32" spans="8:13" x14ac:dyDescent="0.2">
      <c r="H32" s="243"/>
      <c r="I32" s="72" t="s">
        <v>340</v>
      </c>
      <c r="J32" s="281">
        <f>IFERROR(J28/J25,0)</f>
        <v>0</v>
      </c>
      <c r="K32" s="281">
        <f>IFERROR(K28/K25,0)</f>
        <v>0</v>
      </c>
      <c r="L32" s="281">
        <f>IFERROR(L28/L25,0)</f>
        <v>0</v>
      </c>
      <c r="M32" s="281">
        <f>IFERROR(M28/M25,0)</f>
        <v>0</v>
      </c>
    </row>
    <row r="33" spans="8:13" x14ac:dyDescent="0.2">
      <c r="H33" s="243"/>
      <c r="I33" s="72" t="s">
        <v>341</v>
      </c>
      <c r="J33" s="281">
        <f>IFERROR(J29/J25,0)</f>
        <v>0</v>
      </c>
      <c r="K33" s="281">
        <f>IFERROR(K29/K25,0)</f>
        <v>0</v>
      </c>
      <c r="L33" s="281">
        <f>IFERROR(L29/L25,0)</f>
        <v>0</v>
      </c>
      <c r="M33" s="281">
        <f>IFERROR(M29/M25,0)</f>
        <v>0</v>
      </c>
    </row>
  </sheetData>
  <mergeCells count="6">
    <mergeCell ref="H4:H5"/>
    <mergeCell ref="I4:I5"/>
    <mergeCell ref="H20:H21"/>
    <mergeCell ref="I20:I21"/>
    <mergeCell ref="J4:M4"/>
    <mergeCell ref="J20:M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089E1-BE0E-4F7F-B467-D8A504659E38}">
  <sheetPr>
    <tabColor rgb="FFFFC000"/>
  </sheetPr>
  <dimension ref="C2:G11"/>
  <sheetViews>
    <sheetView zoomScaleNormal="100" workbookViewId="0">
      <selection activeCell="C3" sqref="C3"/>
    </sheetView>
  </sheetViews>
  <sheetFormatPr defaultRowHeight="15" x14ac:dyDescent="0.25"/>
  <cols>
    <col min="1" max="2" width="9.140625" style="24"/>
    <col min="3" max="3" width="20.7109375" style="24" customWidth="1"/>
    <col min="4" max="6" width="5.5703125" style="31" bestFit="1" customWidth="1"/>
    <col min="7" max="7" width="6.28515625" style="31" bestFit="1" customWidth="1"/>
    <col min="8" max="16384" width="9.140625" style="24"/>
  </cols>
  <sheetData>
    <row r="2" spans="3:7" x14ac:dyDescent="0.25">
      <c r="C2" s="11" t="s">
        <v>687</v>
      </c>
    </row>
    <row r="3" spans="3:7" x14ac:dyDescent="0.25">
      <c r="C3" s="11"/>
    </row>
    <row r="4" spans="3:7" ht="28.5" x14ac:dyDescent="0.25">
      <c r="C4" s="32" t="s">
        <v>407</v>
      </c>
      <c r="D4" s="3">
        <v>2016</v>
      </c>
      <c r="E4" s="3">
        <v>2017</v>
      </c>
      <c r="F4" s="3">
        <v>2018</v>
      </c>
      <c r="G4" s="3" t="s">
        <v>343</v>
      </c>
    </row>
    <row r="5" spans="3:7" x14ac:dyDescent="0.25">
      <c r="C5" s="33" t="s">
        <v>408</v>
      </c>
      <c r="D5" s="378">
        <v>0</v>
      </c>
      <c r="E5" s="378">
        <v>0</v>
      </c>
      <c r="F5" s="378">
        <v>0</v>
      </c>
      <c r="G5" s="378">
        <v>0</v>
      </c>
    </row>
    <row r="6" spans="3:7" x14ac:dyDescent="0.25">
      <c r="C6" s="33" t="s">
        <v>409</v>
      </c>
      <c r="D6" s="378">
        <v>0</v>
      </c>
      <c r="E6" s="378">
        <v>0</v>
      </c>
      <c r="F6" s="378">
        <v>0</v>
      </c>
      <c r="G6" s="378">
        <v>0</v>
      </c>
    </row>
    <row r="7" spans="3:7" x14ac:dyDescent="0.25">
      <c r="C7" s="33" t="s">
        <v>410</v>
      </c>
      <c r="D7" s="378">
        <v>0</v>
      </c>
      <c r="E7" s="378">
        <v>0</v>
      </c>
      <c r="F7" s="378">
        <v>0</v>
      </c>
      <c r="G7" s="378">
        <v>0</v>
      </c>
    </row>
    <row r="8" spans="3:7" x14ac:dyDescent="0.25">
      <c r="C8" s="33" t="s">
        <v>411</v>
      </c>
      <c r="D8" s="378">
        <v>0</v>
      </c>
      <c r="E8" s="378">
        <v>0</v>
      </c>
      <c r="F8" s="378">
        <v>0</v>
      </c>
      <c r="G8" s="378">
        <v>0</v>
      </c>
    </row>
    <row r="9" spans="3:7" x14ac:dyDescent="0.25">
      <c r="C9" s="33" t="s">
        <v>412</v>
      </c>
      <c r="D9" s="378">
        <v>0</v>
      </c>
      <c r="E9" s="378">
        <v>0</v>
      </c>
      <c r="F9" s="378">
        <v>0</v>
      </c>
      <c r="G9" s="378">
        <v>0</v>
      </c>
    </row>
    <row r="10" spans="3:7" x14ac:dyDescent="0.25">
      <c r="C10" s="33" t="s">
        <v>413</v>
      </c>
      <c r="D10" s="378">
        <v>0</v>
      </c>
      <c r="E10" s="378">
        <v>0</v>
      </c>
      <c r="F10" s="378">
        <v>0</v>
      </c>
      <c r="G10" s="378">
        <v>0</v>
      </c>
    </row>
    <row r="11" spans="3:7" x14ac:dyDescent="0.25">
      <c r="C11" s="381" t="s">
        <v>322</v>
      </c>
      <c r="D11" s="377">
        <f>SUM(D5:D10)</f>
        <v>0</v>
      </c>
      <c r="E11" s="377">
        <f>SUM(E5:E10)</f>
        <v>0</v>
      </c>
      <c r="F11" s="377">
        <f>SUM(F5:F10)</f>
        <v>0</v>
      </c>
      <c r="G11" s="377">
        <f>SUM(G5:G10)</f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B2:E8"/>
  <sheetViews>
    <sheetView zoomScale="115" zoomScaleNormal="115" workbookViewId="0"/>
  </sheetViews>
  <sheetFormatPr defaultColWidth="9.140625" defaultRowHeight="15" x14ac:dyDescent="0.25"/>
  <cols>
    <col min="1" max="1" width="9.140625" style="24"/>
    <col min="2" max="2" width="46.28515625" style="24" bestFit="1" customWidth="1"/>
    <col min="3" max="3" width="10.140625" style="24" customWidth="1"/>
    <col min="4" max="16384" width="9.140625" style="24"/>
  </cols>
  <sheetData>
    <row r="2" spans="2:5" x14ac:dyDescent="0.25">
      <c r="B2" s="11" t="s">
        <v>740</v>
      </c>
    </row>
    <row r="3" spans="2:5" x14ac:dyDescent="0.25">
      <c r="B3" s="307" t="s">
        <v>1</v>
      </c>
      <c r="C3" s="306">
        <v>2016</v>
      </c>
      <c r="D3" s="306">
        <v>2017</v>
      </c>
      <c r="E3" s="306">
        <v>2018</v>
      </c>
    </row>
    <row r="4" spans="2:5" x14ac:dyDescent="0.25">
      <c r="B4" s="304" t="s">
        <v>285</v>
      </c>
      <c r="C4" s="305">
        <f>IFERROR('Tabel 37'!D8/'Tabel 37'!D6,0)</f>
        <v>0</v>
      </c>
      <c r="D4" s="305">
        <f>IFERROR('Tabel 37'!E8/'Tabel 37'!E6,0)</f>
        <v>0</v>
      </c>
      <c r="E4" s="305">
        <f>IFERROR('Tabel 37'!F8/'Tabel 37'!F6,0)</f>
        <v>0</v>
      </c>
    </row>
    <row r="5" spans="2:5" x14ac:dyDescent="0.25">
      <c r="B5" s="304" t="s">
        <v>286</v>
      </c>
      <c r="C5" s="305">
        <f>IFERROR('Tabel 37'!D13/'Tabel 37'!D6,0)</f>
        <v>0</v>
      </c>
      <c r="D5" s="305">
        <f>IFERROR('Tabel 37'!E13/'Tabel 37'!E6,0)</f>
        <v>0</v>
      </c>
      <c r="E5" s="305">
        <f>IFERROR('Tabel 37'!F13/'Tabel 37'!F6,0)</f>
        <v>0</v>
      </c>
    </row>
    <row r="6" spans="2:5" x14ac:dyDescent="0.25">
      <c r="B6" s="304" t="s">
        <v>287</v>
      </c>
      <c r="C6" s="305">
        <f>IFERROR('Tabel 37'!D17/'Tabel 37'!D6,0)</f>
        <v>0</v>
      </c>
      <c r="D6" s="305">
        <f>IFERROR('Tabel 37'!E17/'Tabel 37'!E6,0)</f>
        <v>0</v>
      </c>
      <c r="E6" s="305">
        <f>IFERROR('Tabel 37'!F17/'Tabel 37'!F6,0)</f>
        <v>0</v>
      </c>
    </row>
    <row r="7" spans="2:5" x14ac:dyDescent="0.25">
      <c r="B7" s="304" t="s">
        <v>288</v>
      </c>
      <c r="C7" s="305">
        <f>IFERROR('Tabel 37'!D17/'Tabel 36'!G47,0)</f>
        <v>0</v>
      </c>
      <c r="D7" s="305">
        <f>IFERROR('Tabel 37'!E17/'Tabel 36'!I47,0)</f>
        <v>0</v>
      </c>
      <c r="E7" s="305">
        <f>IFERROR('Tabel 37'!F17/'Tabel 36'!K47,0)</f>
        <v>0</v>
      </c>
    </row>
    <row r="8" spans="2:5" x14ac:dyDescent="0.25">
      <c r="B8" s="304" t="s">
        <v>289</v>
      </c>
      <c r="C8" s="305">
        <f>IFERROR('Tabel 37'!D17/'Tabel 36'!G37,0)</f>
        <v>0</v>
      </c>
      <c r="D8" s="305">
        <f>IFERROR('Tabel 37'!E17/'Tabel 36'!I37,0)</f>
        <v>0</v>
      </c>
      <c r="E8" s="305">
        <f>IFERROR('Tabel 37'!F17/'Tabel 36'!K37,0)</f>
        <v>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C000"/>
  </sheetPr>
  <dimension ref="B2:E35"/>
  <sheetViews>
    <sheetView zoomScale="130" zoomScaleNormal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35" sqref="N35"/>
    </sheetView>
  </sheetViews>
  <sheetFormatPr defaultColWidth="9.140625" defaultRowHeight="12.75" outlineLevelRow="1" x14ac:dyDescent="0.2"/>
  <cols>
    <col min="1" max="1" width="9.140625" style="62"/>
    <col min="2" max="2" width="29.28515625" style="62" bestFit="1" customWidth="1"/>
    <col min="3" max="5" width="8.7109375" style="62" bestFit="1" customWidth="1"/>
    <col min="6" max="7" width="9.140625" style="62"/>
    <col min="8" max="8" width="8.28515625" style="62" customWidth="1"/>
    <col min="9" max="9" width="16.42578125" style="62" customWidth="1"/>
    <col min="10" max="16384" width="9.140625" style="62"/>
  </cols>
  <sheetData>
    <row r="2" spans="2:5" x14ac:dyDescent="0.2">
      <c r="B2" s="60" t="s">
        <v>741</v>
      </c>
    </row>
    <row r="3" spans="2:5" s="173" customFormat="1" x14ac:dyDescent="0.25">
      <c r="B3" s="307" t="s">
        <v>1</v>
      </c>
      <c r="C3" s="310">
        <v>2016</v>
      </c>
      <c r="D3" s="310">
        <v>2017</v>
      </c>
      <c r="E3" s="310">
        <v>2018</v>
      </c>
    </row>
    <row r="4" spans="2:5" x14ac:dyDescent="0.2">
      <c r="B4" s="70" t="s">
        <v>81</v>
      </c>
      <c r="C4" s="282">
        <f>'Tabel 36'!G36</f>
        <v>0</v>
      </c>
      <c r="D4" s="282">
        <f>'Tabel 36'!I36</f>
        <v>0</v>
      </c>
      <c r="E4" s="282">
        <f>'Tabel 36'!K36</f>
        <v>0</v>
      </c>
    </row>
    <row r="5" spans="2:5" x14ac:dyDescent="0.2">
      <c r="B5" s="70" t="s">
        <v>173</v>
      </c>
      <c r="C5" s="282">
        <f>'Tabel 36'!G68</f>
        <v>0</v>
      </c>
      <c r="D5" s="282">
        <f>'Tabel 36'!I68</f>
        <v>0</v>
      </c>
      <c r="E5" s="282">
        <f>'Tabel 36'!K68</f>
        <v>0</v>
      </c>
    </row>
    <row r="6" spans="2:5" x14ac:dyDescent="0.2">
      <c r="B6" s="283" t="s">
        <v>266</v>
      </c>
      <c r="C6" s="284">
        <f>C4-C5</f>
        <v>0</v>
      </c>
      <c r="D6" s="285">
        <f t="shared" ref="D6:E6" si="0">D4-D5</f>
        <v>0</v>
      </c>
      <c r="E6" s="285">
        <f t="shared" si="0"/>
        <v>0</v>
      </c>
    </row>
    <row r="7" spans="2:5" hidden="1" outlineLevel="1" x14ac:dyDescent="0.2">
      <c r="B7" s="286"/>
      <c r="C7" s="287"/>
      <c r="D7" s="287"/>
      <c r="E7" s="287"/>
    </row>
    <row r="8" spans="2:5" hidden="1" outlineLevel="1" x14ac:dyDescent="0.2">
      <c r="B8" s="85" t="s">
        <v>31</v>
      </c>
      <c r="C8" s="288">
        <f>'Tabel 36'!G36</f>
        <v>0</v>
      </c>
      <c r="D8" s="288">
        <f>'Tabel 36'!I36</f>
        <v>0</v>
      </c>
      <c r="E8" s="288">
        <f>'Tabel 36'!K36</f>
        <v>0</v>
      </c>
    </row>
    <row r="9" spans="2:5" hidden="1" outlineLevel="1" x14ac:dyDescent="0.2">
      <c r="B9" s="85" t="s">
        <v>32</v>
      </c>
      <c r="C9" s="288">
        <f>'Tabel 36'!G68</f>
        <v>0</v>
      </c>
      <c r="D9" s="288">
        <f>'Tabel 36'!I68</f>
        <v>0</v>
      </c>
      <c r="E9" s="288">
        <f>'Tabel 36'!K68</f>
        <v>0</v>
      </c>
    </row>
    <row r="10" spans="2:5" collapsed="1" x14ac:dyDescent="0.2">
      <c r="B10" s="283" t="s">
        <v>267</v>
      </c>
      <c r="C10" s="289">
        <f>IFERROR(C8/C9,0)</f>
        <v>0</v>
      </c>
      <c r="D10" s="289">
        <f>IFERROR(D8/D9,0)</f>
        <v>0</v>
      </c>
      <c r="E10" s="289">
        <f>IFERROR(E8/E9,0)</f>
        <v>0</v>
      </c>
    </row>
    <row r="11" spans="2:5" hidden="1" outlineLevel="1" x14ac:dyDescent="0.2">
      <c r="B11" s="290"/>
      <c r="C11" s="291"/>
      <c r="D11" s="291"/>
      <c r="E11" s="291"/>
    </row>
    <row r="12" spans="2:5" collapsed="1" x14ac:dyDescent="0.2">
      <c r="B12" s="70" t="s">
        <v>268</v>
      </c>
      <c r="C12" s="282">
        <f>'Tabel 36'!G31</f>
        <v>0</v>
      </c>
      <c r="D12" s="288">
        <f>'Tabel 36'!I31</f>
        <v>0</v>
      </c>
      <c r="E12" s="288">
        <f>'Tabel 36'!K31</f>
        <v>0</v>
      </c>
    </row>
    <row r="13" spans="2:5" x14ac:dyDescent="0.2">
      <c r="B13" s="70" t="s">
        <v>173</v>
      </c>
      <c r="C13" s="282">
        <f>'Tabel 36'!G68</f>
        <v>0</v>
      </c>
      <c r="D13" s="288">
        <f>'Tabel 36'!I68</f>
        <v>0</v>
      </c>
      <c r="E13" s="288">
        <f>'Tabel 36'!K68</f>
        <v>0</v>
      </c>
    </row>
    <row r="14" spans="2:5" x14ac:dyDescent="0.2">
      <c r="B14" s="283" t="s">
        <v>269</v>
      </c>
      <c r="C14" s="289">
        <f>IFERROR(C12/C13,0)</f>
        <v>0</v>
      </c>
      <c r="D14" s="289">
        <f>IFERROR(D12/D13,0)</f>
        <v>0</v>
      </c>
      <c r="E14" s="289">
        <f>IFERROR(E12/E13,0)</f>
        <v>0</v>
      </c>
    </row>
    <row r="15" spans="2:5" hidden="1" outlineLevel="1" x14ac:dyDescent="0.2">
      <c r="B15" s="290"/>
      <c r="C15" s="291"/>
      <c r="D15" s="291"/>
      <c r="E15" s="291"/>
    </row>
    <row r="16" spans="2:5" collapsed="1" x14ac:dyDescent="0.2">
      <c r="B16" s="70" t="s">
        <v>270</v>
      </c>
      <c r="C16" s="282">
        <f>SUM('Tabel 36'!F20:G20)/2</f>
        <v>0</v>
      </c>
      <c r="D16" s="282">
        <f>SUM('Tabel 36'!G20,'Tabel 36'!I20)/2</f>
        <v>0</v>
      </c>
      <c r="E16" s="282">
        <f>SUM('Tabel 36'!I20,'Tabel 36'!K20)/2</f>
        <v>0</v>
      </c>
    </row>
    <row r="17" spans="2:5" x14ac:dyDescent="0.2">
      <c r="B17" s="70" t="s">
        <v>271</v>
      </c>
      <c r="C17" s="292">
        <f>'Tabel 37'!D7</f>
        <v>0</v>
      </c>
      <c r="D17" s="292">
        <f>'Tabel 37'!E7</f>
        <v>0</v>
      </c>
      <c r="E17" s="292">
        <f>'Tabel 37'!F7</f>
        <v>0</v>
      </c>
    </row>
    <row r="18" spans="2:5" ht="14.25" hidden="1" customHeight="1" outlineLevel="1" x14ac:dyDescent="0.2">
      <c r="B18" s="293" t="s">
        <v>33</v>
      </c>
      <c r="C18" s="289" t="e">
        <f>C17/C16</f>
        <v>#DIV/0!</v>
      </c>
      <c r="D18" s="294" t="e">
        <f t="shared" ref="D18:E18" si="1">D17/D16</f>
        <v>#DIV/0!</v>
      </c>
      <c r="E18" s="294" t="e">
        <f t="shared" si="1"/>
        <v>#DIV/0!</v>
      </c>
    </row>
    <row r="19" spans="2:5" collapsed="1" x14ac:dyDescent="0.2">
      <c r="B19" s="283" t="s">
        <v>272</v>
      </c>
      <c r="C19" s="289">
        <f>IFERROR(365/C18,0)</f>
        <v>0</v>
      </c>
      <c r="D19" s="289">
        <f>IFERROR(365/D18,0)</f>
        <v>0</v>
      </c>
      <c r="E19" s="289">
        <f>IFERROR(365/E18,0)</f>
        <v>0</v>
      </c>
    </row>
    <row r="20" spans="2:5" hidden="1" outlineLevel="1" x14ac:dyDescent="0.2">
      <c r="B20" s="290"/>
      <c r="C20" s="291"/>
      <c r="D20" s="291"/>
      <c r="E20" s="291"/>
    </row>
    <row r="21" spans="2:5" collapsed="1" x14ac:dyDescent="0.2">
      <c r="B21" s="243" t="s">
        <v>273</v>
      </c>
      <c r="C21" s="292">
        <f>'Tabel 37'!D6</f>
        <v>0</v>
      </c>
      <c r="D21" s="292">
        <f>'Tabel 37'!E6</f>
        <v>0</v>
      </c>
      <c r="E21" s="292">
        <f>'Tabel 37'!F6</f>
        <v>0</v>
      </c>
    </row>
    <row r="22" spans="2:5" x14ac:dyDescent="0.2">
      <c r="B22" s="243" t="s">
        <v>274</v>
      </c>
      <c r="C22" s="282">
        <f>SUM('Tabel 36'!F25:G25)/2</f>
        <v>0</v>
      </c>
      <c r="D22" s="288">
        <f>SUM('Tabel 36'!G25,'Tabel 36'!I25)/2</f>
        <v>0</v>
      </c>
      <c r="E22" s="288">
        <f>SUM('Tabel 36'!I25,'Tabel 36'!K25)/2</f>
        <v>0</v>
      </c>
    </row>
    <row r="23" spans="2:5" hidden="1" outlineLevel="1" x14ac:dyDescent="0.2">
      <c r="B23" s="295" t="s">
        <v>34</v>
      </c>
      <c r="C23" s="296" t="e">
        <f>C21/C22</f>
        <v>#DIV/0!</v>
      </c>
      <c r="D23" s="296" t="e">
        <f t="shared" ref="D23:E23" si="2">D21/D22</f>
        <v>#DIV/0!</v>
      </c>
      <c r="E23" s="296" t="e">
        <f t="shared" si="2"/>
        <v>#DIV/0!</v>
      </c>
    </row>
    <row r="24" spans="2:5" collapsed="1" x14ac:dyDescent="0.2">
      <c r="B24" s="245" t="s">
        <v>275</v>
      </c>
      <c r="C24" s="297">
        <f>IFERROR(365/C23,0)</f>
        <v>0</v>
      </c>
      <c r="D24" s="297">
        <f>IFERROR(365/D23,0)</f>
        <v>0</v>
      </c>
      <c r="E24" s="297">
        <f>IFERROR(365/E23,0)</f>
        <v>0</v>
      </c>
    </row>
    <row r="25" spans="2:5" hidden="1" outlineLevel="1" x14ac:dyDescent="0.2">
      <c r="B25" s="290"/>
      <c r="C25" s="291"/>
      <c r="D25" s="291"/>
      <c r="E25" s="291"/>
    </row>
    <row r="26" spans="2:5" collapsed="1" x14ac:dyDescent="0.2">
      <c r="B26" s="243" t="s">
        <v>276</v>
      </c>
      <c r="C26" s="298">
        <f>'Tabel 42'!C8</f>
        <v>0</v>
      </c>
      <c r="D26" s="298">
        <f>'Tabel 42'!D8</f>
        <v>0</v>
      </c>
      <c r="E26" s="298">
        <f>'Tabel 42'!E8</f>
        <v>0</v>
      </c>
    </row>
    <row r="27" spans="2:5" x14ac:dyDescent="0.2">
      <c r="B27" s="243" t="s">
        <v>277</v>
      </c>
      <c r="C27" s="299">
        <f>SUM('Tabel 36'!F57:G57)/2</f>
        <v>0</v>
      </c>
      <c r="D27" s="300">
        <f>SUM('Tabel 36'!G57,'Tabel 36'!I57)/2</f>
        <v>0</v>
      </c>
      <c r="E27" s="300">
        <f>SUM('Tabel 36'!I57,'Tabel 36'!K57)/2</f>
        <v>0</v>
      </c>
    </row>
    <row r="28" spans="2:5" hidden="1" outlineLevel="1" x14ac:dyDescent="0.2">
      <c r="B28" s="301" t="s">
        <v>35</v>
      </c>
      <c r="C28" s="296" t="e">
        <f>C26/C27</f>
        <v>#DIV/0!</v>
      </c>
      <c r="D28" s="296" t="e">
        <f t="shared" ref="D28:E28" si="3">D26/D27</f>
        <v>#DIV/0!</v>
      </c>
      <c r="E28" s="296" t="e">
        <f t="shared" si="3"/>
        <v>#DIV/0!</v>
      </c>
    </row>
    <row r="29" spans="2:5" collapsed="1" x14ac:dyDescent="0.2">
      <c r="B29" s="245" t="s">
        <v>278</v>
      </c>
      <c r="C29" s="297">
        <f>IFERROR(365/C28,0)</f>
        <v>0</v>
      </c>
      <c r="D29" s="297">
        <f>IFERROR(365/D28,0)</f>
        <v>0</v>
      </c>
      <c r="E29" s="297">
        <f>IFERROR(365/E28,0)</f>
        <v>0</v>
      </c>
    </row>
    <row r="30" spans="2:5" x14ac:dyDescent="0.2">
      <c r="B30" s="243" t="s">
        <v>280</v>
      </c>
      <c r="C30" s="292">
        <f>C33</f>
        <v>0</v>
      </c>
      <c r="D30" s="292">
        <f t="shared" ref="D30:E31" si="4">D33</f>
        <v>0</v>
      </c>
      <c r="E30" s="292">
        <f t="shared" si="4"/>
        <v>0</v>
      </c>
    </row>
    <row r="31" spans="2:5" x14ac:dyDescent="0.2">
      <c r="B31" s="243" t="s">
        <v>281</v>
      </c>
      <c r="C31" s="292">
        <f>C34</f>
        <v>0</v>
      </c>
      <c r="D31" s="292">
        <f t="shared" si="4"/>
        <v>0</v>
      </c>
      <c r="E31" s="292">
        <f t="shared" si="4"/>
        <v>0</v>
      </c>
    </row>
    <row r="32" spans="2:5" x14ac:dyDescent="0.2">
      <c r="B32" s="245" t="s">
        <v>279</v>
      </c>
      <c r="C32" s="302">
        <f>IFERROR(C31/C30,0)</f>
        <v>0</v>
      </c>
      <c r="D32" s="302">
        <f>IFERROR(D31/D30,0)</f>
        <v>0</v>
      </c>
      <c r="E32" s="302">
        <f>IFERROR(E31/E30,0)</f>
        <v>0</v>
      </c>
    </row>
    <row r="33" spans="2:5" x14ac:dyDescent="0.2">
      <c r="B33" s="243" t="s">
        <v>280</v>
      </c>
      <c r="C33" s="292">
        <f>'Tabel 36'!G37</f>
        <v>0</v>
      </c>
      <c r="D33" s="292">
        <f>'Tabel 36'!I37</f>
        <v>0</v>
      </c>
      <c r="E33" s="292">
        <f>'Tabel 36'!K37</f>
        <v>0</v>
      </c>
    </row>
    <row r="34" spans="2:5" x14ac:dyDescent="0.2">
      <c r="B34" s="243" t="s">
        <v>281</v>
      </c>
      <c r="C34" s="292">
        <f>SUM('Tabel 36'!G53+'Tabel 36'!G68)</f>
        <v>0</v>
      </c>
      <c r="D34" s="292">
        <f>SUM('Tabel 36'!I53+'Tabel 36'!I68)</f>
        <v>0</v>
      </c>
      <c r="E34" s="292">
        <f>SUM('Tabel 36'!K53+'Tabel 36'!K68)</f>
        <v>0</v>
      </c>
    </row>
    <row r="35" spans="2:5" x14ac:dyDescent="0.2">
      <c r="B35" s="245" t="s">
        <v>282</v>
      </c>
      <c r="C35" s="303">
        <f>IFERROR(C33/C34,0)</f>
        <v>0</v>
      </c>
      <c r="D35" s="303">
        <f>IFERROR(D33/D34,0)</f>
        <v>0</v>
      </c>
      <c r="E35" s="303">
        <f>IFERROR(E33/E34,0)</f>
        <v>0</v>
      </c>
    </row>
  </sheetData>
  <pageMargins left="0.7" right="0.7" top="0.75" bottom="0.75" header="0.3" footer="0.3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B2:J11"/>
  <sheetViews>
    <sheetView workbookViewId="0">
      <selection activeCell="C18" sqref="C18"/>
    </sheetView>
  </sheetViews>
  <sheetFormatPr defaultColWidth="9.140625" defaultRowHeight="15" x14ac:dyDescent="0.25"/>
  <cols>
    <col min="1" max="1" width="9.140625" style="24"/>
    <col min="2" max="2" width="4.85546875" style="24" customWidth="1"/>
    <col min="3" max="3" width="36.140625" style="24" bestFit="1" customWidth="1"/>
    <col min="4" max="4" width="10.85546875" style="24" customWidth="1"/>
    <col min="5" max="5" width="10.28515625" style="24" customWidth="1"/>
    <col min="6" max="6" width="9.85546875" style="24" customWidth="1"/>
    <col min="7" max="7" width="10.140625" style="24" customWidth="1"/>
    <col min="8" max="8" width="10.85546875" style="24" bestFit="1" customWidth="1"/>
    <col min="9" max="9" width="8.85546875" style="24" bestFit="1" customWidth="1"/>
    <col min="10" max="16384" width="9.140625" style="24"/>
  </cols>
  <sheetData>
    <row r="2" spans="2:10" x14ac:dyDescent="0.25">
      <c r="B2" s="11" t="s">
        <v>743</v>
      </c>
    </row>
    <row r="3" spans="2:10" s="171" customFormat="1" ht="57" x14ac:dyDescent="0.25">
      <c r="B3" s="314" t="s">
        <v>0</v>
      </c>
      <c r="C3" s="356" t="s">
        <v>460</v>
      </c>
      <c r="D3" s="356" t="s">
        <v>461</v>
      </c>
      <c r="E3" s="356" t="s">
        <v>462</v>
      </c>
      <c r="F3" s="356" t="s">
        <v>463</v>
      </c>
      <c r="G3" s="356" t="s">
        <v>464</v>
      </c>
      <c r="H3" s="356" t="s">
        <v>465</v>
      </c>
      <c r="I3" s="356" t="s">
        <v>466</v>
      </c>
      <c r="J3" s="342"/>
    </row>
    <row r="4" spans="2:10" x14ac:dyDescent="0.25">
      <c r="B4" s="343"/>
      <c r="C4" s="344" t="s">
        <v>52</v>
      </c>
      <c r="D4" s="345"/>
      <c r="E4" s="345"/>
      <c r="F4" s="345"/>
      <c r="G4" s="345"/>
      <c r="H4" s="345"/>
      <c r="I4" s="345"/>
    </row>
    <row r="5" spans="2:10" x14ac:dyDescent="0.25">
      <c r="B5" s="343">
        <v>1</v>
      </c>
      <c r="C5" s="78" t="s">
        <v>467</v>
      </c>
      <c r="D5" s="346">
        <v>0</v>
      </c>
      <c r="E5" s="346">
        <v>0</v>
      </c>
      <c r="F5" s="346">
        <v>0</v>
      </c>
      <c r="G5" s="346">
        <v>0</v>
      </c>
      <c r="H5" s="346">
        <v>0</v>
      </c>
      <c r="I5" s="347">
        <f t="shared" ref="I5:I10" si="0">IFERROR(H5/$H$11,0)</f>
        <v>0</v>
      </c>
    </row>
    <row r="6" spans="2:10" x14ac:dyDescent="0.25">
      <c r="B6" s="343">
        <v>2</v>
      </c>
      <c r="C6" s="78" t="s">
        <v>468</v>
      </c>
      <c r="D6" s="346">
        <v>0</v>
      </c>
      <c r="E6" s="346">
        <v>0</v>
      </c>
      <c r="F6" s="346">
        <v>0</v>
      </c>
      <c r="G6" s="346">
        <v>0</v>
      </c>
      <c r="H6" s="346">
        <v>0</v>
      </c>
      <c r="I6" s="347">
        <f t="shared" si="0"/>
        <v>0</v>
      </c>
    </row>
    <row r="7" spans="2:10" x14ac:dyDescent="0.25">
      <c r="B7" s="343">
        <v>3</v>
      </c>
      <c r="C7" s="78" t="s">
        <v>469</v>
      </c>
      <c r="D7" s="346">
        <v>0</v>
      </c>
      <c r="E7" s="346">
        <v>0</v>
      </c>
      <c r="F7" s="346">
        <v>0</v>
      </c>
      <c r="G7" s="346">
        <v>0</v>
      </c>
      <c r="H7" s="346">
        <v>0</v>
      </c>
      <c r="I7" s="347">
        <f t="shared" si="0"/>
        <v>0</v>
      </c>
    </row>
    <row r="8" spans="2:10" x14ac:dyDescent="0.25">
      <c r="B8" s="343">
        <v>4</v>
      </c>
      <c r="C8" s="78" t="s">
        <v>470</v>
      </c>
      <c r="D8" s="346">
        <v>0</v>
      </c>
      <c r="E8" s="346">
        <v>0</v>
      </c>
      <c r="F8" s="346">
        <v>0</v>
      </c>
      <c r="G8" s="346">
        <v>0</v>
      </c>
      <c r="H8" s="346">
        <v>0</v>
      </c>
      <c r="I8" s="347">
        <f t="shared" si="0"/>
        <v>0</v>
      </c>
    </row>
    <row r="9" spans="2:10" ht="30" x14ac:dyDescent="0.25">
      <c r="B9" s="343">
        <v>5</v>
      </c>
      <c r="C9" s="78" t="s">
        <v>471</v>
      </c>
      <c r="D9" s="346">
        <v>0</v>
      </c>
      <c r="E9" s="346">
        <v>0</v>
      </c>
      <c r="F9" s="346">
        <v>0</v>
      </c>
      <c r="G9" s="346">
        <v>0</v>
      </c>
      <c r="H9" s="346">
        <v>0</v>
      </c>
      <c r="I9" s="347">
        <f t="shared" si="0"/>
        <v>0</v>
      </c>
    </row>
    <row r="10" spans="2:10" x14ac:dyDescent="0.25">
      <c r="B10" s="343">
        <v>6</v>
      </c>
      <c r="C10" s="78" t="s">
        <v>472</v>
      </c>
      <c r="D10" s="346">
        <v>0</v>
      </c>
      <c r="E10" s="346">
        <v>0</v>
      </c>
      <c r="F10" s="346">
        <v>0</v>
      </c>
      <c r="G10" s="346">
        <v>0</v>
      </c>
      <c r="H10" s="346">
        <v>0</v>
      </c>
      <c r="I10" s="347">
        <f t="shared" si="0"/>
        <v>0</v>
      </c>
    </row>
    <row r="11" spans="2:10" x14ac:dyDescent="0.25">
      <c r="B11" s="304"/>
      <c r="C11" s="348" t="s">
        <v>473</v>
      </c>
      <c r="D11" s="210">
        <f>SUM(D5:D10)</f>
        <v>0</v>
      </c>
      <c r="E11" s="210">
        <f t="shared" ref="E11:H11" si="1">SUM(E5:E10)</f>
        <v>0</v>
      </c>
      <c r="F11" s="210">
        <f t="shared" si="1"/>
        <v>0</v>
      </c>
      <c r="G11" s="210">
        <f t="shared" si="1"/>
        <v>0</v>
      </c>
      <c r="H11" s="210">
        <f t="shared" si="1"/>
        <v>0</v>
      </c>
      <c r="I11" s="349">
        <f>AVERAGE(I5:I10)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6A73-07AA-4BC4-8B33-E45EF48DDC42}">
  <sheetPr>
    <tabColor rgb="FFFFC000"/>
  </sheetPr>
  <dimension ref="C2:G7"/>
  <sheetViews>
    <sheetView workbookViewId="0">
      <selection activeCell="C2" sqref="C2"/>
    </sheetView>
  </sheetViews>
  <sheetFormatPr defaultRowHeight="15" x14ac:dyDescent="0.25"/>
  <cols>
    <col min="1" max="2" width="9.140625" style="24"/>
    <col min="3" max="3" width="30.7109375" style="24" customWidth="1"/>
    <col min="4" max="7" width="10.7109375" style="24" customWidth="1"/>
    <col min="8" max="16384" width="9.140625" style="24"/>
  </cols>
  <sheetData>
    <row r="2" spans="3:7" x14ac:dyDescent="0.25">
      <c r="C2" s="11" t="s">
        <v>688</v>
      </c>
    </row>
    <row r="3" spans="3:7" ht="28.5" x14ac:dyDescent="0.25">
      <c r="C3" s="3" t="s">
        <v>414</v>
      </c>
      <c r="D3" s="3" t="s">
        <v>480</v>
      </c>
      <c r="E3" s="3" t="s">
        <v>415</v>
      </c>
      <c r="F3" s="3" t="s">
        <v>416</v>
      </c>
      <c r="G3" s="3" t="s">
        <v>417</v>
      </c>
    </row>
    <row r="4" spans="3:7" x14ac:dyDescent="0.25">
      <c r="C4" s="33" t="s">
        <v>418</v>
      </c>
      <c r="D4" s="382">
        <v>0</v>
      </c>
      <c r="E4" s="382">
        <v>0</v>
      </c>
      <c r="F4" s="382">
        <v>0</v>
      </c>
      <c r="G4" s="382">
        <v>0</v>
      </c>
    </row>
    <row r="5" spans="3:7" x14ac:dyDescent="0.25">
      <c r="C5" s="33" t="s">
        <v>419</v>
      </c>
      <c r="D5" s="382">
        <v>0</v>
      </c>
      <c r="E5" s="382">
        <v>0</v>
      </c>
      <c r="F5" s="382">
        <v>0</v>
      </c>
      <c r="G5" s="382">
        <v>0</v>
      </c>
    </row>
    <row r="6" spans="3:7" x14ac:dyDescent="0.25">
      <c r="C6" s="33" t="s">
        <v>420</v>
      </c>
      <c r="D6" s="382">
        <v>0</v>
      </c>
      <c r="E6" s="382">
        <v>0</v>
      </c>
      <c r="F6" s="382">
        <v>0</v>
      </c>
      <c r="G6" s="382">
        <v>0</v>
      </c>
    </row>
    <row r="7" spans="3:7" ht="45" x14ac:dyDescent="0.25">
      <c r="C7" s="35" t="s">
        <v>481</v>
      </c>
      <c r="D7" s="382">
        <v>0</v>
      </c>
      <c r="E7" s="382">
        <v>0</v>
      </c>
      <c r="F7" s="382">
        <v>0</v>
      </c>
      <c r="G7" s="382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D10B-3F11-4AB1-B168-166FCD982EC1}">
  <sheetPr>
    <tabColor rgb="FFFFC000"/>
  </sheetPr>
  <dimension ref="C2:E10"/>
  <sheetViews>
    <sheetView zoomScaleNormal="100" workbookViewId="0">
      <selection activeCell="C2" sqref="C2"/>
    </sheetView>
  </sheetViews>
  <sheetFormatPr defaultRowHeight="15" x14ac:dyDescent="0.25"/>
  <cols>
    <col min="1" max="2" width="9.140625" style="24"/>
    <col min="3" max="3" width="43.7109375" style="24" customWidth="1"/>
    <col min="4" max="4" width="18.7109375" style="24" customWidth="1"/>
    <col min="5" max="5" width="16.7109375" style="24" customWidth="1"/>
    <col min="6" max="16384" width="9.140625" style="24"/>
  </cols>
  <sheetData>
    <row r="2" spans="3:5" x14ac:dyDescent="0.25">
      <c r="C2" s="11" t="s">
        <v>689</v>
      </c>
    </row>
    <row r="3" spans="3:5" ht="42.75" x14ac:dyDescent="0.25">
      <c r="C3" s="3" t="s">
        <v>482</v>
      </c>
      <c r="D3" s="3" t="s">
        <v>421</v>
      </c>
      <c r="E3" s="3" t="s">
        <v>422</v>
      </c>
    </row>
    <row r="4" spans="3:5" x14ac:dyDescent="0.25">
      <c r="C4" s="33" t="s">
        <v>423</v>
      </c>
      <c r="D4" s="383">
        <v>0</v>
      </c>
      <c r="E4" s="382">
        <v>0</v>
      </c>
    </row>
    <row r="5" spans="3:5" x14ac:dyDescent="0.25">
      <c r="C5" s="33" t="s">
        <v>424</v>
      </c>
      <c r="D5" s="383">
        <v>0</v>
      </c>
      <c r="E5" s="382">
        <v>0</v>
      </c>
    </row>
    <row r="6" spans="3:5" x14ac:dyDescent="0.25">
      <c r="C6" s="33" t="s">
        <v>425</v>
      </c>
      <c r="D6" s="383">
        <v>0</v>
      </c>
      <c r="E6" s="382">
        <v>0</v>
      </c>
    </row>
    <row r="7" spans="3:5" x14ac:dyDescent="0.25">
      <c r="C7" s="33" t="s">
        <v>426</v>
      </c>
      <c r="D7" s="383">
        <v>0</v>
      </c>
      <c r="E7" s="382">
        <v>0</v>
      </c>
    </row>
    <row r="8" spans="3:5" x14ac:dyDescent="0.25">
      <c r="C8" s="33" t="s">
        <v>427</v>
      </c>
      <c r="D8" s="383">
        <v>0</v>
      </c>
      <c r="E8" s="382">
        <v>0</v>
      </c>
    </row>
    <row r="9" spans="3:5" ht="30" x14ac:dyDescent="0.25">
      <c r="C9" s="33" t="s">
        <v>428</v>
      </c>
      <c r="D9" s="383">
        <v>0</v>
      </c>
      <c r="E9" s="382">
        <v>0</v>
      </c>
    </row>
    <row r="10" spans="3:5" ht="30" x14ac:dyDescent="0.25">
      <c r="C10" s="33" t="s">
        <v>429</v>
      </c>
      <c r="D10" s="383">
        <v>0</v>
      </c>
      <c r="E10" s="38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C2:I12"/>
  <sheetViews>
    <sheetView workbookViewId="0">
      <selection activeCell="C4" sqref="C4:C5"/>
    </sheetView>
  </sheetViews>
  <sheetFormatPr defaultRowHeight="15" x14ac:dyDescent="0.25"/>
  <cols>
    <col min="1" max="2" width="9.140625" style="24"/>
    <col min="3" max="3" width="26.5703125" style="24" customWidth="1"/>
    <col min="4" max="16384" width="9.140625" style="24"/>
  </cols>
  <sheetData>
    <row r="2" spans="3:9" x14ac:dyDescent="0.25">
      <c r="C2" s="36" t="s">
        <v>690</v>
      </c>
    </row>
    <row r="4" spans="3:9" ht="16.5" customHeight="1" x14ac:dyDescent="0.25">
      <c r="C4" s="408" t="s">
        <v>452</v>
      </c>
      <c r="D4" s="410" t="s">
        <v>446</v>
      </c>
      <c r="E4" s="411"/>
      <c r="F4" s="410" t="s">
        <v>447</v>
      </c>
      <c r="G4" s="411"/>
      <c r="H4" s="410" t="s">
        <v>448</v>
      </c>
      <c r="I4" s="411"/>
    </row>
    <row r="5" spans="3:9" ht="28.5" x14ac:dyDescent="0.25">
      <c r="C5" s="409"/>
      <c r="D5" s="37" t="s">
        <v>431</v>
      </c>
      <c r="E5" s="37" t="s">
        <v>394</v>
      </c>
      <c r="F5" s="37" t="s">
        <v>431</v>
      </c>
      <c r="G5" s="37" t="s">
        <v>394</v>
      </c>
      <c r="H5" s="37" t="s">
        <v>431</v>
      </c>
      <c r="I5" s="37" t="s">
        <v>394</v>
      </c>
    </row>
    <row r="6" spans="3:9" x14ac:dyDescent="0.25">
      <c r="C6" s="5" t="s">
        <v>449</v>
      </c>
      <c r="D6" s="384">
        <v>0</v>
      </c>
      <c r="E6" s="384">
        <v>0</v>
      </c>
      <c r="F6" s="384">
        <v>0</v>
      </c>
      <c r="G6" s="384">
        <v>0</v>
      </c>
      <c r="H6" s="384">
        <v>0</v>
      </c>
      <c r="I6" s="384">
        <v>0</v>
      </c>
    </row>
    <row r="7" spans="3:9" x14ac:dyDescent="0.25">
      <c r="C7" s="5" t="s">
        <v>450</v>
      </c>
      <c r="D7" s="384">
        <v>0</v>
      </c>
      <c r="E7" s="384">
        <v>0</v>
      </c>
      <c r="F7" s="384">
        <v>0</v>
      </c>
      <c r="G7" s="384">
        <v>0</v>
      </c>
      <c r="H7" s="384">
        <v>0</v>
      </c>
      <c r="I7" s="384">
        <v>0</v>
      </c>
    </row>
    <row r="8" spans="3:9" x14ac:dyDescent="0.25">
      <c r="C8" s="5" t="s">
        <v>443</v>
      </c>
      <c r="D8" s="384">
        <v>0</v>
      </c>
      <c r="E8" s="384">
        <v>0</v>
      </c>
      <c r="F8" s="384">
        <v>0</v>
      </c>
      <c r="G8" s="384">
        <v>0</v>
      </c>
      <c r="H8" s="384">
        <v>0</v>
      </c>
      <c r="I8" s="384">
        <v>0</v>
      </c>
    </row>
    <row r="9" spans="3:9" x14ac:dyDescent="0.25">
      <c r="C9" s="5" t="s">
        <v>451</v>
      </c>
      <c r="D9" s="384">
        <v>0</v>
      </c>
      <c r="E9" s="384">
        <v>0</v>
      </c>
      <c r="F9" s="384">
        <v>0</v>
      </c>
      <c r="G9" s="384">
        <v>0</v>
      </c>
      <c r="H9" s="384">
        <v>0</v>
      </c>
      <c r="I9" s="384">
        <v>0</v>
      </c>
    </row>
    <row r="10" spans="3:9" x14ac:dyDescent="0.25">
      <c r="C10" s="5" t="s">
        <v>444</v>
      </c>
      <c r="D10" s="384">
        <v>0</v>
      </c>
      <c r="E10" s="384">
        <v>0</v>
      </c>
      <c r="F10" s="384">
        <v>0</v>
      </c>
      <c r="G10" s="384">
        <v>0</v>
      </c>
      <c r="H10" s="384">
        <v>0</v>
      </c>
      <c r="I10" s="384">
        <v>0</v>
      </c>
    </row>
    <row r="11" spans="3:9" x14ac:dyDescent="0.25">
      <c r="C11" s="5" t="s">
        <v>445</v>
      </c>
      <c r="D11" s="384">
        <v>0</v>
      </c>
      <c r="E11" s="384">
        <v>0</v>
      </c>
      <c r="F11" s="384">
        <v>0</v>
      </c>
      <c r="G11" s="384">
        <v>0</v>
      </c>
      <c r="H11" s="384">
        <v>0</v>
      </c>
      <c r="I11" s="384">
        <v>0</v>
      </c>
    </row>
    <row r="12" spans="3:9" x14ac:dyDescent="0.25">
      <c r="C12" s="385" t="s">
        <v>322</v>
      </c>
      <c r="D12" s="386">
        <f>SUM(D6:D11)</f>
        <v>0</v>
      </c>
      <c r="E12" s="386">
        <f>SUM(E6:E11)</f>
        <v>0</v>
      </c>
      <c r="F12" s="386">
        <f t="shared" ref="F12:I12" si="0">SUM(F6:F11)</f>
        <v>0</v>
      </c>
      <c r="G12" s="386">
        <f t="shared" si="0"/>
        <v>0</v>
      </c>
      <c r="H12" s="386">
        <f t="shared" si="0"/>
        <v>0</v>
      </c>
      <c r="I12" s="386">
        <f t="shared" si="0"/>
        <v>0</v>
      </c>
    </row>
  </sheetData>
  <mergeCells count="4">
    <mergeCell ref="C4:C5"/>
    <mergeCell ref="D4:E4"/>
    <mergeCell ref="F4:G4"/>
    <mergeCell ref="H4:I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D93B-649F-461B-8084-96E7875657CD}">
  <sheetPr>
    <tabColor rgb="FFFFC000"/>
  </sheetPr>
  <dimension ref="C2:M14"/>
  <sheetViews>
    <sheetView workbookViewId="0">
      <selection activeCell="C2" sqref="C2"/>
    </sheetView>
  </sheetViews>
  <sheetFormatPr defaultRowHeight="15" x14ac:dyDescent="0.25"/>
  <cols>
    <col min="1" max="2" width="9.140625" style="24"/>
    <col min="3" max="3" width="12.7109375" style="24" customWidth="1"/>
    <col min="4" max="4" width="7" style="24" customWidth="1"/>
    <col min="5" max="5" width="7.140625" style="24" customWidth="1"/>
    <col min="6" max="6" width="8.5703125" style="24" bestFit="1" customWidth="1"/>
    <col min="7" max="7" width="5.42578125" style="24" bestFit="1" customWidth="1"/>
    <col min="8" max="8" width="5.7109375" style="24" customWidth="1"/>
    <col min="9" max="9" width="9.140625" style="24"/>
    <col min="10" max="10" width="5.42578125" style="24" bestFit="1" customWidth="1"/>
    <col min="11" max="11" width="5.5703125" style="24" customWidth="1"/>
    <col min="12" max="12" width="9.140625" style="24" customWidth="1"/>
    <col min="13" max="13" width="5.42578125" style="24" bestFit="1" customWidth="1"/>
    <col min="14" max="16384" width="9.140625" style="24"/>
  </cols>
  <sheetData>
    <row r="2" spans="3:13" x14ac:dyDescent="0.25">
      <c r="C2" s="11" t="s">
        <v>691</v>
      </c>
    </row>
    <row r="3" spans="3:13" x14ac:dyDescent="0.25">
      <c r="C3" s="407" t="s">
        <v>483</v>
      </c>
      <c r="D3" s="407" t="s">
        <v>430</v>
      </c>
      <c r="E3" s="407" t="s">
        <v>484</v>
      </c>
      <c r="F3" s="407"/>
      <c r="G3" s="407"/>
      <c r="H3" s="407" t="s">
        <v>485</v>
      </c>
      <c r="I3" s="407"/>
      <c r="J3" s="407"/>
      <c r="K3" s="407" t="s">
        <v>448</v>
      </c>
      <c r="L3" s="407"/>
      <c r="M3" s="407"/>
    </row>
    <row r="4" spans="3:13" ht="15.75" customHeight="1" x14ac:dyDescent="0.25">
      <c r="C4" s="407"/>
      <c r="D4" s="407"/>
      <c r="E4" s="3" t="s">
        <v>486</v>
      </c>
      <c r="F4" s="4" t="s">
        <v>487</v>
      </c>
      <c r="G4" s="4" t="s">
        <v>488</v>
      </c>
      <c r="H4" s="3" t="s">
        <v>486</v>
      </c>
      <c r="I4" s="4" t="s">
        <v>487</v>
      </c>
      <c r="J4" s="4" t="s">
        <v>488</v>
      </c>
      <c r="K4" s="3" t="s">
        <v>486</v>
      </c>
      <c r="L4" s="4" t="s">
        <v>487</v>
      </c>
      <c r="M4" s="4" t="s">
        <v>488</v>
      </c>
    </row>
    <row r="5" spans="3:13" x14ac:dyDescent="0.25">
      <c r="C5" s="5" t="s">
        <v>489</v>
      </c>
      <c r="D5" s="6" t="s">
        <v>490</v>
      </c>
      <c r="E5" s="412">
        <f>SUM(F5:F7)</f>
        <v>0</v>
      </c>
      <c r="F5" s="378">
        <v>0</v>
      </c>
      <c r="G5" s="387">
        <f>IFERROR(F5/$E$5,0)</f>
        <v>0</v>
      </c>
      <c r="H5" s="412">
        <f>SUM(I5:I7)</f>
        <v>0</v>
      </c>
      <c r="I5" s="378">
        <v>0</v>
      </c>
      <c r="J5" s="387">
        <f>IFERROR(I5/$H$5,0)</f>
        <v>0</v>
      </c>
      <c r="K5" s="412">
        <f>SUM(L5:L7)</f>
        <v>0</v>
      </c>
      <c r="L5" s="378">
        <v>0</v>
      </c>
      <c r="M5" s="387">
        <f>IFERROR(L5/$K$5,0)</f>
        <v>0</v>
      </c>
    </row>
    <row r="6" spans="3:13" x14ac:dyDescent="0.25">
      <c r="C6" s="5" t="s">
        <v>491</v>
      </c>
      <c r="D6" s="6" t="s">
        <v>490</v>
      </c>
      <c r="E6" s="412"/>
      <c r="F6" s="378">
        <v>0</v>
      </c>
      <c r="G6" s="387">
        <f t="shared" ref="G6:G7" si="0">IFERROR(F6/$E$5,0)</f>
        <v>0</v>
      </c>
      <c r="H6" s="412"/>
      <c r="I6" s="378">
        <v>0</v>
      </c>
      <c r="J6" s="387">
        <f>IFERROR(I6/$H$5,0)</f>
        <v>0</v>
      </c>
      <c r="K6" s="412"/>
      <c r="L6" s="378">
        <v>0</v>
      </c>
      <c r="M6" s="387">
        <f>IFERROR(L6/$K$5,0)</f>
        <v>0</v>
      </c>
    </row>
    <row r="7" spans="3:13" x14ac:dyDescent="0.25">
      <c r="C7" s="5" t="s">
        <v>492</v>
      </c>
      <c r="D7" s="6" t="s">
        <v>490</v>
      </c>
      <c r="E7" s="412"/>
      <c r="F7" s="378">
        <v>0</v>
      </c>
      <c r="G7" s="387">
        <f t="shared" si="0"/>
        <v>0</v>
      </c>
      <c r="H7" s="412"/>
      <c r="I7" s="378">
        <v>0</v>
      </c>
      <c r="J7" s="387">
        <f>IFERROR(I7/$H$5,0)</f>
        <v>0</v>
      </c>
      <c r="K7" s="412"/>
      <c r="L7" s="378">
        <v>0</v>
      </c>
      <c r="M7" s="387">
        <f>IFERROR(L7/$K$5,0)</f>
        <v>0</v>
      </c>
    </row>
    <row r="9" spans="3:13" x14ac:dyDescent="0.25">
      <c r="C9" s="11" t="s">
        <v>692</v>
      </c>
    </row>
    <row r="10" spans="3:13" x14ac:dyDescent="0.25">
      <c r="C10" s="407" t="s">
        <v>483</v>
      </c>
      <c r="D10" s="407" t="s">
        <v>430</v>
      </c>
      <c r="E10" s="407" t="s">
        <v>484</v>
      </c>
      <c r="F10" s="407"/>
      <c r="G10" s="407"/>
      <c r="H10" s="407" t="s">
        <v>485</v>
      </c>
      <c r="I10" s="407"/>
      <c r="J10" s="407"/>
      <c r="K10" s="407" t="s">
        <v>448</v>
      </c>
      <c r="L10" s="407"/>
      <c r="M10" s="407"/>
    </row>
    <row r="11" spans="3:13" ht="15" customHeight="1" x14ac:dyDescent="0.25">
      <c r="C11" s="407"/>
      <c r="D11" s="407"/>
      <c r="E11" s="3" t="s">
        <v>486</v>
      </c>
      <c r="F11" s="4" t="s">
        <v>487</v>
      </c>
      <c r="G11" s="4" t="s">
        <v>488</v>
      </c>
      <c r="H11" s="3" t="s">
        <v>486</v>
      </c>
      <c r="I11" s="4" t="s">
        <v>487</v>
      </c>
      <c r="J11" s="4" t="s">
        <v>488</v>
      </c>
      <c r="K11" s="3" t="s">
        <v>486</v>
      </c>
      <c r="L11" s="4" t="s">
        <v>487</v>
      </c>
      <c r="M11" s="4" t="s">
        <v>488</v>
      </c>
    </row>
    <row r="12" spans="3:13" x14ac:dyDescent="0.25">
      <c r="C12" s="5" t="s">
        <v>489</v>
      </c>
      <c r="D12" s="6" t="s">
        <v>490</v>
      </c>
      <c r="E12" s="412">
        <f>SUM(F12:F14)</f>
        <v>0</v>
      </c>
      <c r="F12" s="378">
        <v>0</v>
      </c>
      <c r="G12" s="387">
        <f>IFERROR(F12/$E$5,0)</f>
        <v>0</v>
      </c>
      <c r="H12" s="412">
        <f>SUM(I12:I14)</f>
        <v>0</v>
      </c>
      <c r="I12" s="378">
        <v>0</v>
      </c>
      <c r="J12" s="387">
        <f>IFERROR(I12/$H$5,0)</f>
        <v>0</v>
      </c>
      <c r="K12" s="412">
        <f>SUM(L12:L14)</f>
        <v>0</v>
      </c>
      <c r="L12" s="378">
        <v>0</v>
      </c>
      <c r="M12" s="387">
        <f>IFERROR(L12/$K$5,0)</f>
        <v>0</v>
      </c>
    </row>
    <row r="13" spans="3:13" x14ac:dyDescent="0.25">
      <c r="C13" s="5" t="s">
        <v>491</v>
      </c>
      <c r="D13" s="6" t="s">
        <v>490</v>
      </c>
      <c r="E13" s="412"/>
      <c r="F13" s="378">
        <v>0</v>
      </c>
      <c r="G13" s="387">
        <f t="shared" ref="G13:G14" si="1">IFERROR(F13/$E$5,0)</f>
        <v>0</v>
      </c>
      <c r="H13" s="412"/>
      <c r="I13" s="378">
        <v>0</v>
      </c>
      <c r="J13" s="387">
        <f>IFERROR(I13/$H$5,0)</f>
        <v>0</v>
      </c>
      <c r="K13" s="412"/>
      <c r="L13" s="378">
        <v>0</v>
      </c>
      <c r="M13" s="387">
        <f>IFERROR(L13/$K$5,0)</f>
        <v>0</v>
      </c>
    </row>
    <row r="14" spans="3:13" x14ac:dyDescent="0.25">
      <c r="C14" s="5" t="s">
        <v>492</v>
      </c>
      <c r="D14" s="6" t="s">
        <v>490</v>
      </c>
      <c r="E14" s="412"/>
      <c r="F14" s="378">
        <v>0</v>
      </c>
      <c r="G14" s="387">
        <f t="shared" si="1"/>
        <v>0</v>
      </c>
      <c r="H14" s="412"/>
      <c r="I14" s="378">
        <v>0</v>
      </c>
      <c r="J14" s="387">
        <f>IFERROR(I14/$H$5,0)</f>
        <v>0</v>
      </c>
      <c r="K14" s="412"/>
      <c r="L14" s="378">
        <v>0</v>
      </c>
      <c r="M14" s="387">
        <f>IFERROR(L14/$K$5,0)</f>
        <v>0</v>
      </c>
    </row>
  </sheetData>
  <mergeCells count="16">
    <mergeCell ref="E12:E14"/>
    <mergeCell ref="H12:H14"/>
    <mergeCell ref="K12:K14"/>
    <mergeCell ref="C3:C4"/>
    <mergeCell ref="D3:D4"/>
    <mergeCell ref="E3:G3"/>
    <mergeCell ref="H3:J3"/>
    <mergeCell ref="K3:M3"/>
    <mergeCell ref="E5:E7"/>
    <mergeCell ref="H5:H7"/>
    <mergeCell ref="K5:K7"/>
    <mergeCell ref="C10:C11"/>
    <mergeCell ref="D10:D11"/>
    <mergeCell ref="E10:G10"/>
    <mergeCell ref="H10:J10"/>
    <mergeCell ref="K10:M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66606ACF-4C19-493E-BD3B-F69216C7290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1</vt:i4>
      </vt:variant>
    </vt:vector>
  </HeadingPairs>
  <TitlesOfParts>
    <vt:vector size="53" baseType="lpstr">
      <vt:lpstr>Date Generale</vt:lpstr>
      <vt:lpstr>NOTE</vt:lpstr>
      <vt:lpstr>Tabel 1</vt:lpstr>
      <vt:lpstr>Tabel 2</vt:lpstr>
      <vt:lpstr>Tabel 3</vt:lpstr>
      <vt:lpstr>Tabel 4</vt:lpstr>
      <vt:lpstr>Tabel 5</vt:lpstr>
      <vt:lpstr>Tabel 6</vt:lpstr>
      <vt:lpstr>Tabel 7, 8</vt:lpstr>
      <vt:lpstr>Tabel 9</vt:lpstr>
      <vt:lpstr>Tabel 10</vt:lpstr>
      <vt:lpstr>Tabel 11</vt:lpstr>
      <vt:lpstr>Tabel 12</vt:lpstr>
      <vt:lpstr>Tabel 13</vt:lpstr>
      <vt:lpstr>Tabel 14</vt:lpstr>
      <vt:lpstr>Tabel 15</vt:lpstr>
      <vt:lpstr>Tabel 15-1</vt:lpstr>
      <vt:lpstr>Tabel 16</vt:lpstr>
      <vt:lpstr>Tabel 17</vt:lpstr>
      <vt:lpstr>Tabel 18</vt:lpstr>
      <vt:lpstr>Tabel 19</vt:lpstr>
      <vt:lpstr>Tabel 20</vt:lpstr>
      <vt:lpstr>Tabel 21</vt:lpstr>
      <vt:lpstr>Tabel 22</vt:lpstr>
      <vt:lpstr>Tabel 23</vt:lpstr>
      <vt:lpstr>Tabel 24,25</vt:lpstr>
      <vt:lpstr>Tabel 26</vt:lpstr>
      <vt:lpstr>Tabel 27</vt:lpstr>
      <vt:lpstr>Tabel 28</vt:lpstr>
      <vt:lpstr>Tabel 29</vt:lpstr>
      <vt:lpstr>Tabel 30</vt:lpstr>
      <vt:lpstr>Tabel 31</vt:lpstr>
      <vt:lpstr>Tabel 32</vt:lpstr>
      <vt:lpstr>Tabel 33</vt:lpstr>
      <vt:lpstr>Tabel 34</vt:lpstr>
      <vt:lpstr>Tabel 35</vt:lpstr>
      <vt:lpstr>Tabel 36</vt:lpstr>
      <vt:lpstr>Tabel 37</vt:lpstr>
      <vt:lpstr>Tabel 38</vt:lpstr>
      <vt:lpstr>Fig. 10</vt:lpstr>
      <vt:lpstr>Tabel 39</vt:lpstr>
      <vt:lpstr>Fig. 11</vt:lpstr>
      <vt:lpstr>Tabel 40</vt:lpstr>
      <vt:lpstr>Fig. 12</vt:lpstr>
      <vt:lpstr>Tabel 41</vt:lpstr>
      <vt:lpstr>Tabel 41-1</vt:lpstr>
      <vt:lpstr>Tabel 42</vt:lpstr>
      <vt:lpstr>Tabel 43</vt:lpstr>
      <vt:lpstr>Tabel 44,45</vt:lpstr>
      <vt:lpstr>Tabel 46</vt:lpstr>
      <vt:lpstr>Tabel 47</vt:lpstr>
      <vt:lpstr>Tabel</vt:lpstr>
      <vt:lpstr>'Tabel 4'!_Hlk19985692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user</cp:lastModifiedBy>
  <dcterms:created xsi:type="dcterms:W3CDTF">2015-08-23T21:52:48Z</dcterms:created>
  <dcterms:modified xsi:type="dcterms:W3CDTF">2019-11-27T10:27:17Z</dcterms:modified>
</cp:coreProperties>
</file>