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D:\Mihai Driga\GIZ\"/>
    </mc:Choice>
  </mc:AlternateContent>
  <xr:revisionPtr revIDLastSave="0" documentId="13_ncr:1_{2C309F18-4112-4551-87B2-5E93439FB31B}" xr6:coauthVersionLast="41" xr6:coauthVersionMax="41" xr10:uidLastSave="{00000000-0000-0000-0000-000000000000}"/>
  <bookViews>
    <workbookView xWindow="20370" yWindow="-120" windowWidth="29040" windowHeight="15840" tabRatio="839" firstSheet="1" activeTab="8" xr2:uid="{00000000-000D-0000-FFFF-FFFF00000000}"/>
  </bookViews>
  <sheets>
    <sheet name="Date Generale" sheetId="20" r:id="rId1"/>
    <sheet name="Instructiuni" sheetId="19" r:id="rId2"/>
    <sheet name="Distributie" sheetId="17" r:id="rId3"/>
    <sheet name="Admin" sheetId="18" r:id="rId4"/>
    <sheet name="CO_Apa" sheetId="11" r:id="rId5"/>
    <sheet name="CO_Can" sheetId="12" r:id="rId6"/>
    <sheet name="Ven_Apa" sheetId="14" r:id="rId7"/>
    <sheet name="RPP" sheetId="15" r:id="rId8"/>
    <sheet name="Flux_cum" sheetId="16" r:id="rId9"/>
  </sheets>
  <externalReferences>
    <externalReference r:id="rId10"/>
    <externalReference r:id="rId11"/>
    <externalReference r:id="rId12"/>
    <externalReference r:id="rId13"/>
  </externalReferences>
  <definedNames>
    <definedName name="fsdds">'[1]Date generale'!$B$38</definedName>
    <definedName name="jezyk">[2]setup!$B$46</definedName>
    <definedName name="r_a" localSheetId="3">[3]Ipoteze!$C$7</definedName>
    <definedName name="r_a" localSheetId="4">[3]Ipoteze!$C$7</definedName>
    <definedName name="r_a" localSheetId="5">[3]Ipoteze!$C$7</definedName>
    <definedName name="r_a" localSheetId="2">[3]Ipoteze!$C$7</definedName>
    <definedName name="r_a" localSheetId="8">[3]Ipoteze!$C$7</definedName>
    <definedName name="r_a" localSheetId="7">[3]Ipoteze!$C$7</definedName>
    <definedName name="r_a" localSheetId="6">[3]Ipoteze!$C$7</definedName>
    <definedName name="r_a">[4]Ipoteze!$C$7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6" l="1"/>
  <c r="B11" i="16"/>
  <c r="B4" i="14"/>
  <c r="B7" i="14"/>
  <c r="C11" i="17" l="1"/>
  <c r="B14" i="16" l="1"/>
  <c r="C5" i="17" l="1"/>
  <c r="C10" i="17"/>
  <c r="C13" i="17"/>
  <c r="C12" i="17"/>
  <c r="N15" i="16" l="1"/>
  <c r="M15" i="16"/>
  <c r="L15" i="16"/>
  <c r="K15" i="16"/>
  <c r="J15" i="16"/>
  <c r="I15" i="16"/>
  <c r="H15" i="16"/>
  <c r="G15" i="16"/>
  <c r="F15" i="16"/>
  <c r="E15" i="16"/>
  <c r="D15" i="16"/>
  <c r="C15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N9" i="14"/>
  <c r="N6" i="15" s="1"/>
  <c r="M9" i="14"/>
  <c r="M6" i="15" s="1"/>
  <c r="L9" i="14"/>
  <c r="L6" i="15" s="1"/>
  <c r="K9" i="14"/>
  <c r="J9" i="14"/>
  <c r="J6" i="15" s="1"/>
  <c r="I9" i="14"/>
  <c r="I6" i="15" s="1"/>
  <c r="H9" i="14"/>
  <c r="H6" i="15" s="1"/>
  <c r="G9" i="14"/>
  <c r="F9" i="14"/>
  <c r="F6" i="15" s="1"/>
  <c r="E9" i="14"/>
  <c r="E6" i="15" s="1"/>
  <c r="D9" i="14"/>
  <c r="D6" i="15" s="1"/>
  <c r="C9" i="14"/>
  <c r="B8" i="14"/>
  <c r="N6" i="14"/>
  <c r="M6" i="14"/>
  <c r="M5" i="15" s="1"/>
  <c r="L6" i="14"/>
  <c r="K6" i="14"/>
  <c r="K5" i="15" s="1"/>
  <c r="J6" i="14"/>
  <c r="I6" i="14"/>
  <c r="H6" i="14"/>
  <c r="G6" i="14"/>
  <c r="G5" i="15" s="1"/>
  <c r="F6" i="14"/>
  <c r="E6" i="14"/>
  <c r="E5" i="15" s="1"/>
  <c r="D6" i="14"/>
  <c r="C6" i="14"/>
  <c r="C5" i="15" s="1"/>
  <c r="B5" i="14"/>
  <c r="B15" i="12"/>
  <c r="B10" i="12"/>
  <c r="N8" i="12"/>
  <c r="M8" i="12"/>
  <c r="L8" i="12"/>
  <c r="K8" i="12"/>
  <c r="J8" i="12"/>
  <c r="I8" i="12"/>
  <c r="H8" i="12"/>
  <c r="G8" i="12"/>
  <c r="F8" i="12"/>
  <c r="E8" i="12"/>
  <c r="D8" i="12"/>
  <c r="C8" i="12"/>
  <c r="N7" i="12"/>
  <c r="M7" i="12"/>
  <c r="L7" i="12"/>
  <c r="K7" i="12"/>
  <c r="J7" i="12"/>
  <c r="I7" i="12"/>
  <c r="H7" i="12"/>
  <c r="G7" i="12"/>
  <c r="F7" i="12"/>
  <c r="E7" i="12"/>
  <c r="D7" i="12"/>
  <c r="C7" i="12"/>
  <c r="N3" i="12"/>
  <c r="M3" i="12"/>
  <c r="L3" i="12"/>
  <c r="K3" i="12"/>
  <c r="J3" i="12"/>
  <c r="I3" i="12"/>
  <c r="H3" i="12"/>
  <c r="G3" i="12"/>
  <c r="F3" i="12"/>
  <c r="E3" i="12"/>
  <c r="D3" i="12"/>
  <c r="C3" i="12"/>
  <c r="B4" i="12"/>
  <c r="B17" i="11"/>
  <c r="B14" i="11"/>
  <c r="B13" i="11"/>
  <c r="B12" i="11"/>
  <c r="B11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N9" i="11"/>
  <c r="M9" i="11"/>
  <c r="L9" i="11"/>
  <c r="K9" i="11"/>
  <c r="J9" i="11"/>
  <c r="I9" i="11"/>
  <c r="H9" i="11"/>
  <c r="G9" i="11"/>
  <c r="F9" i="11"/>
  <c r="E9" i="11"/>
  <c r="D9" i="11"/>
  <c r="C9" i="11"/>
  <c r="N5" i="11"/>
  <c r="M5" i="11"/>
  <c r="L5" i="11"/>
  <c r="K5" i="11"/>
  <c r="J5" i="11"/>
  <c r="I5" i="11"/>
  <c r="H5" i="11"/>
  <c r="G5" i="11"/>
  <c r="F5" i="11"/>
  <c r="E5" i="11"/>
  <c r="D5" i="11"/>
  <c r="C5" i="11"/>
  <c r="B6" i="11"/>
  <c r="C15" i="18"/>
  <c r="C14" i="18"/>
  <c r="C13" i="18"/>
  <c r="C12" i="18"/>
  <c r="C11" i="18"/>
  <c r="C10" i="18"/>
  <c r="O9" i="18"/>
  <c r="N9" i="18"/>
  <c r="M9" i="18"/>
  <c r="L9" i="18"/>
  <c r="K9" i="18"/>
  <c r="J9" i="18"/>
  <c r="I9" i="18"/>
  <c r="H9" i="18"/>
  <c r="G9" i="18"/>
  <c r="F9" i="18"/>
  <c r="E9" i="18"/>
  <c r="D9" i="18"/>
  <c r="O8" i="18"/>
  <c r="O16" i="18" s="1"/>
  <c r="N8" i="18"/>
  <c r="N16" i="18" s="1"/>
  <c r="M8" i="18"/>
  <c r="M16" i="18" s="1"/>
  <c r="L8" i="18"/>
  <c r="L16" i="18" s="1"/>
  <c r="K8" i="18"/>
  <c r="K16" i="18" s="1"/>
  <c r="J8" i="18"/>
  <c r="J16" i="18" s="1"/>
  <c r="I8" i="18"/>
  <c r="I16" i="18" s="1"/>
  <c r="H8" i="18"/>
  <c r="H16" i="18" s="1"/>
  <c r="G8" i="18"/>
  <c r="G16" i="18" s="1"/>
  <c r="F8" i="18"/>
  <c r="F16" i="18" s="1"/>
  <c r="E8" i="18"/>
  <c r="E16" i="18" s="1"/>
  <c r="D8" i="18"/>
  <c r="D16" i="18" s="1"/>
  <c r="C5" i="18"/>
  <c r="P13" i="17"/>
  <c r="Q13" i="17" s="1"/>
  <c r="R13" i="17" s="1"/>
  <c r="P12" i="17"/>
  <c r="Q12" i="17" s="1"/>
  <c r="R12" i="17" s="1"/>
  <c r="P10" i="17"/>
  <c r="Q10" i="17" s="1"/>
  <c r="R10" i="17" s="1"/>
  <c r="O9" i="17"/>
  <c r="N9" i="17"/>
  <c r="M9" i="17"/>
  <c r="L9" i="17"/>
  <c r="K9" i="17"/>
  <c r="J9" i="17"/>
  <c r="I9" i="17"/>
  <c r="H9" i="17"/>
  <c r="G9" i="17"/>
  <c r="F9" i="17"/>
  <c r="E9" i="17"/>
  <c r="D9" i="17"/>
  <c r="O8" i="17"/>
  <c r="O14" i="17" s="1"/>
  <c r="N8" i="17"/>
  <c r="N14" i="17" s="1"/>
  <c r="M8" i="17"/>
  <c r="M14" i="17" s="1"/>
  <c r="L8" i="17"/>
  <c r="L14" i="17" s="1"/>
  <c r="K8" i="17"/>
  <c r="K14" i="17" s="1"/>
  <c r="J8" i="17"/>
  <c r="J14" i="17" s="1"/>
  <c r="I8" i="17"/>
  <c r="I14" i="17" s="1"/>
  <c r="H8" i="17"/>
  <c r="H14" i="17" s="1"/>
  <c r="G8" i="17"/>
  <c r="G14" i="17" s="1"/>
  <c r="F8" i="17"/>
  <c r="F14" i="17" s="1"/>
  <c r="E8" i="17"/>
  <c r="E14" i="17" s="1"/>
  <c r="D8" i="17"/>
  <c r="D14" i="17" s="1"/>
  <c r="O4" i="17"/>
  <c r="N4" i="17"/>
  <c r="M4" i="17"/>
  <c r="L4" i="17"/>
  <c r="K4" i="17"/>
  <c r="J4" i="17"/>
  <c r="I4" i="17"/>
  <c r="H4" i="17"/>
  <c r="G4" i="17"/>
  <c r="F4" i="17"/>
  <c r="E4" i="17"/>
  <c r="D4" i="17"/>
  <c r="P5" i="17"/>
  <c r="C5" i="16" l="1"/>
  <c r="G5" i="16"/>
  <c r="K5" i="16"/>
  <c r="I5" i="16"/>
  <c r="I5" i="15"/>
  <c r="E10" i="14"/>
  <c r="M10" i="14"/>
  <c r="E5" i="16"/>
  <c r="M5" i="16"/>
  <c r="I10" i="14"/>
  <c r="E20" i="17"/>
  <c r="D13" i="12" s="1"/>
  <c r="E19" i="17"/>
  <c r="D15" i="11" s="1"/>
  <c r="G20" i="17"/>
  <c r="F13" i="12" s="1"/>
  <c r="G19" i="17"/>
  <c r="F15" i="11" s="1"/>
  <c r="I20" i="17"/>
  <c r="H13" i="12" s="1"/>
  <c r="I19" i="17"/>
  <c r="H15" i="11" s="1"/>
  <c r="K20" i="17"/>
  <c r="J13" i="12" s="1"/>
  <c r="K19" i="17"/>
  <c r="J15" i="11" s="1"/>
  <c r="M20" i="17"/>
  <c r="L13" i="12" s="1"/>
  <c r="M19" i="17"/>
  <c r="L15" i="11" s="1"/>
  <c r="O20" i="17"/>
  <c r="N13" i="12" s="1"/>
  <c r="O19" i="17"/>
  <c r="N15" i="11" s="1"/>
  <c r="D23" i="18"/>
  <c r="C14" i="12" s="1"/>
  <c r="D22" i="18"/>
  <c r="C16" i="11" s="1"/>
  <c r="F23" i="18"/>
  <c r="E14" i="12" s="1"/>
  <c r="F22" i="18"/>
  <c r="E16" i="11" s="1"/>
  <c r="H23" i="18"/>
  <c r="G14" i="12" s="1"/>
  <c r="H22" i="18"/>
  <c r="G16" i="11" s="1"/>
  <c r="J23" i="18"/>
  <c r="I14" i="12" s="1"/>
  <c r="J22" i="18"/>
  <c r="I16" i="11" s="1"/>
  <c r="L23" i="18"/>
  <c r="K14" i="12" s="1"/>
  <c r="L22" i="18"/>
  <c r="K16" i="11" s="1"/>
  <c r="N23" i="18"/>
  <c r="M14" i="12" s="1"/>
  <c r="N22" i="18"/>
  <c r="M16" i="11" s="1"/>
  <c r="D20" i="17"/>
  <c r="C13" i="12" s="1"/>
  <c r="D19" i="17"/>
  <c r="C15" i="11" s="1"/>
  <c r="C18" i="11" s="1"/>
  <c r="F20" i="17"/>
  <c r="E13" i="12" s="1"/>
  <c r="F19" i="17"/>
  <c r="E15" i="11" s="1"/>
  <c r="E18" i="11" s="1"/>
  <c r="H20" i="17"/>
  <c r="G13" i="12" s="1"/>
  <c r="H19" i="17"/>
  <c r="G15" i="11" s="1"/>
  <c r="G18" i="11" s="1"/>
  <c r="J20" i="17"/>
  <c r="I13" i="12" s="1"/>
  <c r="J19" i="17"/>
  <c r="I15" i="11" s="1"/>
  <c r="I18" i="11" s="1"/>
  <c r="L20" i="17"/>
  <c r="K13" i="12" s="1"/>
  <c r="L19" i="17"/>
  <c r="K15" i="11" s="1"/>
  <c r="K18" i="11" s="1"/>
  <c r="N20" i="17"/>
  <c r="M13" i="12" s="1"/>
  <c r="N19" i="17"/>
  <c r="M15" i="11" s="1"/>
  <c r="M18" i="11" s="1"/>
  <c r="E23" i="18"/>
  <c r="D14" i="12" s="1"/>
  <c r="E22" i="18"/>
  <c r="D16" i="11" s="1"/>
  <c r="G23" i="18"/>
  <c r="F14" i="12" s="1"/>
  <c r="G22" i="18"/>
  <c r="F16" i="11" s="1"/>
  <c r="F18" i="11" s="1"/>
  <c r="I23" i="18"/>
  <c r="H14" i="12" s="1"/>
  <c r="I22" i="18"/>
  <c r="H16" i="11" s="1"/>
  <c r="D4" i="18"/>
  <c r="F4" i="18"/>
  <c r="H4" i="18"/>
  <c r="J4" i="18"/>
  <c r="L4" i="18"/>
  <c r="N4" i="18"/>
  <c r="K23" i="18"/>
  <c r="J14" i="12" s="1"/>
  <c r="K22" i="18"/>
  <c r="J16" i="11" s="1"/>
  <c r="M23" i="18"/>
  <c r="L14" i="12" s="1"/>
  <c r="M22" i="18"/>
  <c r="L16" i="11" s="1"/>
  <c r="O23" i="18"/>
  <c r="N14" i="12" s="1"/>
  <c r="O22" i="18"/>
  <c r="N16" i="11" s="1"/>
  <c r="N18" i="11" s="1"/>
  <c r="E4" i="18"/>
  <c r="G4" i="18"/>
  <c r="I4" i="18"/>
  <c r="K4" i="18"/>
  <c r="M4" i="18"/>
  <c r="O4" i="18"/>
  <c r="D5" i="16"/>
  <c r="D5" i="15"/>
  <c r="D10" i="14"/>
  <c r="F5" i="16"/>
  <c r="F5" i="15"/>
  <c r="F10" i="14"/>
  <c r="H5" i="16"/>
  <c r="H5" i="15"/>
  <c r="H10" i="14"/>
  <c r="J5" i="16"/>
  <c r="J5" i="15"/>
  <c r="J10" i="14"/>
  <c r="L5" i="16"/>
  <c r="L5" i="15"/>
  <c r="L10" i="14"/>
  <c r="N5" i="16"/>
  <c r="N5" i="15"/>
  <c r="N10" i="14"/>
  <c r="C10" i="14"/>
  <c r="G10" i="14"/>
  <c r="K10" i="14"/>
  <c r="C6" i="15"/>
  <c r="G6" i="15"/>
  <c r="K6" i="15"/>
  <c r="P8" i="17"/>
  <c r="P9" i="17"/>
  <c r="Q5" i="17"/>
  <c r="B22" i="12"/>
  <c r="B21" i="12"/>
  <c r="B24" i="11"/>
  <c r="B23" i="11"/>
  <c r="P5" i="18"/>
  <c r="Q5" i="18" s="1"/>
  <c r="P11" i="18"/>
  <c r="Q11" i="18" s="1"/>
  <c r="R11" i="18" s="1"/>
  <c r="P12" i="18"/>
  <c r="Q12" i="18" s="1"/>
  <c r="R12" i="18" s="1"/>
  <c r="P13" i="18"/>
  <c r="Q13" i="18" s="1"/>
  <c r="R13" i="18" s="1"/>
  <c r="P14" i="18"/>
  <c r="Q14" i="18" s="1"/>
  <c r="R14" i="18" s="1"/>
  <c r="P15" i="18"/>
  <c r="Q15" i="18" s="1"/>
  <c r="R15" i="18" s="1"/>
  <c r="C8" i="18"/>
  <c r="C9" i="18"/>
  <c r="C8" i="17"/>
  <c r="C4" i="17" s="1"/>
  <c r="C9" i="17"/>
  <c r="O15" i="12"/>
  <c r="P15" i="12" s="1"/>
  <c r="Q15" i="12" s="1"/>
  <c r="O11" i="11"/>
  <c r="P11" i="11" s="1"/>
  <c r="Q11" i="11" s="1"/>
  <c r="O13" i="11"/>
  <c r="P13" i="11" s="1"/>
  <c r="Q13" i="11" s="1"/>
  <c r="O14" i="11"/>
  <c r="P14" i="11" s="1"/>
  <c r="Q14" i="11" s="1"/>
  <c r="O17" i="11"/>
  <c r="P17" i="11" s="1"/>
  <c r="Q17" i="11" s="1"/>
  <c r="O4" i="12"/>
  <c r="O8" i="12" s="1"/>
  <c r="O6" i="11"/>
  <c r="O10" i="11" s="1"/>
  <c r="Q15" i="16"/>
  <c r="P15" i="16"/>
  <c r="O15" i="16"/>
  <c r="B15" i="16"/>
  <c r="Q12" i="16"/>
  <c r="P12" i="16"/>
  <c r="O12" i="16"/>
  <c r="B12" i="16"/>
  <c r="B8" i="12"/>
  <c r="B10" i="11"/>
  <c r="B9" i="14"/>
  <c r="B7" i="12"/>
  <c r="B9" i="11"/>
  <c r="O9" i="14"/>
  <c r="O6" i="15" s="1"/>
  <c r="P9" i="14"/>
  <c r="Q9" i="14"/>
  <c r="Q6" i="15" s="1"/>
  <c r="Q6" i="14"/>
  <c r="Q5" i="15" s="1"/>
  <c r="P6" i="14"/>
  <c r="P5" i="16" s="1"/>
  <c r="O6" i="14"/>
  <c r="O5" i="16" s="1"/>
  <c r="P5" i="15"/>
  <c r="O5" i="15"/>
  <c r="B6" i="14"/>
  <c r="B5" i="15" s="1"/>
  <c r="B3" i="12" l="1"/>
  <c r="B5" i="11"/>
  <c r="J18" i="11"/>
  <c r="L18" i="11"/>
  <c r="H18" i="11"/>
  <c r="H8" i="15" s="1"/>
  <c r="D18" i="11"/>
  <c r="D8" i="15" s="1"/>
  <c r="N8" i="15"/>
  <c r="F8" i="15"/>
  <c r="M8" i="15"/>
  <c r="K8" i="15"/>
  <c r="I8" i="15"/>
  <c r="G8" i="15"/>
  <c r="E8" i="15"/>
  <c r="C8" i="15"/>
  <c r="Q10" i="14"/>
  <c r="Q5" i="16"/>
  <c r="O7" i="12"/>
  <c r="O3" i="12" s="1"/>
  <c r="B5" i="16"/>
  <c r="P4" i="12"/>
  <c r="Q4" i="12" s="1"/>
  <c r="P9" i="18"/>
  <c r="P8" i="18"/>
  <c r="P4" i="17"/>
  <c r="P14" i="17"/>
  <c r="P19" i="17" s="1"/>
  <c r="R5" i="17"/>
  <c r="Q9" i="17"/>
  <c r="Q8" i="17"/>
  <c r="B6" i="15"/>
  <c r="B10" i="14"/>
  <c r="P7" i="12"/>
  <c r="R5" i="18"/>
  <c r="Q8" i="18"/>
  <c r="O10" i="14"/>
  <c r="P6" i="15"/>
  <c r="P10" i="14"/>
  <c r="P8" i="12"/>
  <c r="P6" i="11"/>
  <c r="O9" i="11"/>
  <c r="O5" i="11" s="1"/>
  <c r="C14" i="17"/>
  <c r="C16" i="18"/>
  <c r="C4" i="18"/>
  <c r="Q9" i="18"/>
  <c r="J8" i="15" l="1"/>
  <c r="L8" i="15"/>
  <c r="Q4" i="18"/>
  <c r="P3" i="12"/>
  <c r="P16" i="18"/>
  <c r="P23" i="18" s="1"/>
  <c r="O14" i="12" s="1"/>
  <c r="P4" i="18"/>
  <c r="Q16" i="18"/>
  <c r="Q22" i="18" s="1"/>
  <c r="P16" i="11" s="1"/>
  <c r="P20" i="17"/>
  <c r="O13" i="12" s="1"/>
  <c r="Q14" i="17"/>
  <c r="Q20" i="17" s="1"/>
  <c r="P13" i="12" s="1"/>
  <c r="R8" i="17"/>
  <c r="R9" i="17"/>
  <c r="Q4" i="17"/>
  <c r="C23" i="18"/>
  <c r="B14" i="12" s="1"/>
  <c r="C22" i="18"/>
  <c r="B16" i="11" s="1"/>
  <c r="C20" i="17"/>
  <c r="B13" i="12" s="1"/>
  <c r="C19" i="17"/>
  <c r="B15" i="11" s="1"/>
  <c r="P10" i="11"/>
  <c r="Q6" i="11"/>
  <c r="P9" i="11"/>
  <c r="R9" i="18"/>
  <c r="R8" i="18"/>
  <c r="O15" i="11"/>
  <c r="Q7" i="12"/>
  <c r="Q8" i="12"/>
  <c r="P22" i="18" l="1"/>
  <c r="O16" i="11" s="1"/>
  <c r="O18" i="11" s="1"/>
  <c r="O8" i="15" s="1"/>
  <c r="P5" i="11"/>
  <c r="B18" i="11"/>
  <c r="B8" i="15" s="1"/>
  <c r="Q23" i="18"/>
  <c r="P14" i="12" s="1"/>
  <c r="R16" i="18"/>
  <c r="R23" i="18" s="1"/>
  <c r="Q14" i="12" s="1"/>
  <c r="Q19" i="17"/>
  <c r="P15" i="11" s="1"/>
  <c r="P18" i="11" s="1"/>
  <c r="R14" i="17"/>
  <c r="R20" i="17" s="1"/>
  <c r="Q13" i="12" s="1"/>
  <c r="R4" i="17"/>
  <c r="Q9" i="11"/>
  <c r="Q10" i="11"/>
  <c r="Q3" i="12"/>
  <c r="R4" i="18"/>
  <c r="Q5" i="11" l="1"/>
  <c r="R22" i="18"/>
  <c r="Q16" i="11" s="1"/>
  <c r="P8" i="15"/>
  <c r="R19" i="17"/>
  <c r="Q15" i="11" s="1"/>
  <c r="Q18" i="11" l="1"/>
  <c r="Q8" i="15" s="1"/>
  <c r="B11" i="12" l="1"/>
  <c r="O11" i="12" s="1"/>
  <c r="P11" i="12" s="1"/>
  <c r="Q11" i="12" s="1"/>
  <c r="B12" i="12"/>
  <c r="O12" i="12" s="1"/>
  <c r="P12" i="12" s="1"/>
  <c r="Q12" i="12" s="1"/>
  <c r="L16" i="12"/>
  <c r="K16" i="12"/>
  <c r="K9" i="15" s="1"/>
  <c r="K10" i="15" s="1"/>
  <c r="K6" i="16"/>
  <c r="J16" i="12"/>
  <c r="I16" i="12"/>
  <c r="I9" i="15" s="1"/>
  <c r="I10" i="15" s="1"/>
  <c r="H16" i="12"/>
  <c r="G16" i="12"/>
  <c r="G9" i="15" s="1"/>
  <c r="G10" i="15" s="1"/>
  <c r="F16" i="12"/>
  <c r="E16" i="12"/>
  <c r="E9" i="15" s="1"/>
  <c r="E10" i="15" s="1"/>
  <c r="D16" i="12"/>
  <c r="C16" i="12"/>
  <c r="C9" i="15" s="1"/>
  <c r="C10" i="15" s="1"/>
  <c r="M16" i="12"/>
  <c r="B9" i="12"/>
  <c r="O9" i="12" s="1"/>
  <c r="P9" i="12" s="1"/>
  <c r="Q9" i="12" s="1"/>
  <c r="N16" i="12"/>
  <c r="E6" i="16" l="1"/>
  <c r="C6" i="16"/>
  <c r="I6" i="16"/>
  <c r="O16" i="12"/>
  <c r="O6" i="16" s="1"/>
  <c r="G6" i="16"/>
  <c r="Q16" i="12"/>
  <c r="Q6" i="16" s="1"/>
  <c r="G11" i="15"/>
  <c r="G8" i="16" s="1"/>
  <c r="G9" i="16" s="1"/>
  <c r="G16" i="16" s="1"/>
  <c r="N9" i="15"/>
  <c r="N10" i="15" s="1"/>
  <c r="N6" i="16"/>
  <c r="B16" i="12"/>
  <c r="P16" i="12"/>
  <c r="C11" i="15"/>
  <c r="C8" i="16" s="1"/>
  <c r="C9" i="16" s="1"/>
  <c r="C16" i="16" s="1"/>
  <c r="C18" i="16" s="1"/>
  <c r="D17" i="16" s="1"/>
  <c r="D9" i="15"/>
  <c r="D10" i="15" s="1"/>
  <c r="D6" i="16"/>
  <c r="H9" i="15"/>
  <c r="H10" i="15" s="1"/>
  <c r="H6" i="16"/>
  <c r="K11" i="15"/>
  <c r="K8" i="16" s="1"/>
  <c r="K9" i="16" s="1"/>
  <c r="K16" i="16" s="1"/>
  <c r="L9" i="15"/>
  <c r="L10" i="15" s="1"/>
  <c r="L6" i="16"/>
  <c r="O9" i="15"/>
  <c r="O10" i="15" s="1"/>
  <c r="M9" i="15"/>
  <c r="M10" i="15" s="1"/>
  <c r="M6" i="16"/>
  <c r="E11" i="15"/>
  <c r="E8" i="16" s="1"/>
  <c r="E9" i="16" s="1"/>
  <c r="E16" i="16" s="1"/>
  <c r="F9" i="15"/>
  <c r="F10" i="15" s="1"/>
  <c r="F6" i="16"/>
  <c r="I11" i="15"/>
  <c r="I8" i="16" s="1"/>
  <c r="J9" i="15"/>
  <c r="J10" i="15" s="1"/>
  <c r="J6" i="16"/>
  <c r="Q9" i="15" l="1"/>
  <c r="Q10" i="15" s="1"/>
  <c r="Q11" i="15" s="1"/>
  <c r="Q8" i="16" s="1"/>
  <c r="Q9" i="16" s="1"/>
  <c r="Q16" i="16" s="1"/>
  <c r="I9" i="16"/>
  <c r="I16" i="16" s="1"/>
  <c r="E12" i="15"/>
  <c r="K12" i="15"/>
  <c r="C12" i="15"/>
  <c r="F11" i="15"/>
  <c r="F8" i="16" s="1"/>
  <c r="F9" i="16" s="1"/>
  <c r="F16" i="16" s="1"/>
  <c r="H11" i="15"/>
  <c r="H8" i="16" s="1"/>
  <c r="H9" i="16" s="1"/>
  <c r="H16" i="16" s="1"/>
  <c r="P9" i="15"/>
  <c r="P10" i="15" s="1"/>
  <c r="P6" i="16"/>
  <c r="J11" i="15"/>
  <c r="J8" i="16" s="1"/>
  <c r="J9" i="16" s="1"/>
  <c r="J16" i="16" s="1"/>
  <c r="I12" i="15"/>
  <c r="M11" i="15"/>
  <c r="M8" i="16" s="1"/>
  <c r="M9" i="16" s="1"/>
  <c r="M16" i="16" s="1"/>
  <c r="O11" i="15"/>
  <c r="O8" i="16" s="1"/>
  <c r="O9" i="16" s="1"/>
  <c r="O16" i="16" s="1"/>
  <c r="L11" i="15"/>
  <c r="L8" i="16" s="1"/>
  <c r="L9" i="16" s="1"/>
  <c r="L16" i="16" s="1"/>
  <c r="D11" i="15"/>
  <c r="D8" i="16" s="1"/>
  <c r="D9" i="16" s="1"/>
  <c r="D16" i="16" s="1"/>
  <c r="D18" i="16" s="1"/>
  <c r="E17" i="16" s="1"/>
  <c r="E18" i="16" s="1"/>
  <c r="F17" i="16" s="1"/>
  <c r="B6" i="16"/>
  <c r="B9" i="15"/>
  <c r="B10" i="15" s="1"/>
  <c r="N11" i="15"/>
  <c r="N8" i="16" s="1"/>
  <c r="N9" i="16" s="1"/>
  <c r="N16" i="16" s="1"/>
  <c r="G12" i="15"/>
  <c r="L12" i="15" l="1"/>
  <c r="M12" i="15"/>
  <c r="J12" i="15"/>
  <c r="N12" i="15"/>
  <c r="D12" i="15"/>
  <c r="Q12" i="15"/>
  <c r="O12" i="15"/>
  <c r="F18" i="16"/>
  <c r="G17" i="16" s="1"/>
  <c r="G18" i="16" s="1"/>
  <c r="H17" i="16" s="1"/>
  <c r="H18" i="16" s="1"/>
  <c r="I17" i="16" s="1"/>
  <c r="I18" i="16" s="1"/>
  <c r="J17" i="16" s="1"/>
  <c r="J18" i="16" s="1"/>
  <c r="K17" i="16" s="1"/>
  <c r="K18" i="16" s="1"/>
  <c r="L17" i="16" s="1"/>
  <c r="L18" i="16" s="1"/>
  <c r="M17" i="16" s="1"/>
  <c r="M18" i="16" s="1"/>
  <c r="N17" i="16" s="1"/>
  <c r="B11" i="15"/>
  <c r="B8" i="16" s="1"/>
  <c r="B9" i="16" s="1"/>
  <c r="B16" i="16" s="1"/>
  <c r="P11" i="15"/>
  <c r="P8" i="16" s="1"/>
  <c r="P9" i="16" s="1"/>
  <c r="P16" i="16" s="1"/>
  <c r="H12" i="15"/>
  <c r="F12" i="15"/>
  <c r="B17" i="16" l="1"/>
  <c r="B18" i="16" s="1"/>
  <c r="O17" i="16" s="1"/>
  <c r="O18" i="16" s="1"/>
  <c r="P17" i="16" s="1"/>
  <c r="P18" i="16" s="1"/>
  <c r="Q17" i="16" s="1"/>
  <c r="Q18" i="16" s="1"/>
  <c r="N18" i="16"/>
  <c r="P12" i="15"/>
  <c r="B12" i="15"/>
</calcChain>
</file>

<file path=xl/sharedStrings.xml><?xml version="1.0" encoding="utf-8"?>
<sst xmlns="http://schemas.openxmlformats.org/spreadsheetml/2006/main" count="228" uniqueCount="87">
  <si>
    <t>Articol de cheltuieli</t>
  </si>
  <si>
    <t>Costuri operaționale</t>
  </si>
  <si>
    <t>Cheltuieli de personal</t>
  </si>
  <si>
    <t>~Remunerare personal</t>
  </si>
  <si>
    <t>~Plăți privind concediul de odihnă</t>
  </si>
  <si>
    <t>~Plăți privind foile de boala din contul angajatorului</t>
  </si>
  <si>
    <t xml:space="preserve">~Contribuţii asigurări sociale </t>
  </si>
  <si>
    <t>~Contribuţii asigurări medicale</t>
  </si>
  <si>
    <t>Energie electrică</t>
  </si>
  <si>
    <t>Uzura mijloacelor fixe</t>
  </si>
  <si>
    <t>Materiale</t>
  </si>
  <si>
    <t>Servicii acordate de terti</t>
  </si>
  <si>
    <t>Cheltuieli de distribuție</t>
  </si>
  <si>
    <t xml:space="preserve">Cheltuieli administrative </t>
  </si>
  <si>
    <t>Alte cheltuieli operationale</t>
  </si>
  <si>
    <t>Total cheltuieli</t>
  </si>
  <si>
    <t xml:space="preserve"> </t>
  </si>
  <si>
    <t>Venituri operaționale</t>
  </si>
  <si>
    <t>Tariful mediu per m3 de apă, lei</t>
  </si>
  <si>
    <t>Volum de apă facrurat, m3</t>
  </si>
  <si>
    <t>Venituri din prestarea serviciului de apă</t>
  </si>
  <si>
    <t>Tariful mediu per m3 de apă uzată, lei</t>
  </si>
  <si>
    <t>Volum de ape uzate facrurat, m3</t>
  </si>
  <si>
    <t>Venituri din prestarea serviciului de canalizare</t>
  </si>
  <si>
    <t>Total venituri</t>
  </si>
  <si>
    <t>Indicatori</t>
  </si>
  <si>
    <t xml:space="preserve">Venituri </t>
  </si>
  <si>
    <t>Costuri operationale servicul de apă</t>
  </si>
  <si>
    <t>Costuri operationale servicul de canalizare</t>
  </si>
  <si>
    <t>Rezultatul financiar până la impozitare</t>
  </si>
  <si>
    <t>Impozit pe venit</t>
  </si>
  <si>
    <t>Profit</t>
  </si>
  <si>
    <t>Activitatea operaționala</t>
  </si>
  <si>
    <t>Încasări bănești din vînzări</t>
  </si>
  <si>
    <t>Cheltuieli din activitatea operaționala</t>
  </si>
  <si>
    <t>Uzura ATL</t>
  </si>
  <si>
    <t>Plata impozitului pe venit</t>
  </si>
  <si>
    <t>Flux net din activitatea operaționala</t>
  </si>
  <si>
    <t>Activitatea de investiții</t>
  </si>
  <si>
    <t>Plăți aferente intrărilor de active imobilizate</t>
  </si>
  <si>
    <t>Flux net din activitatea investițională</t>
  </si>
  <si>
    <t>Încasări sub forma de granturi</t>
  </si>
  <si>
    <t>Flux net din activitatea financiară</t>
  </si>
  <si>
    <t>Flux net total</t>
  </si>
  <si>
    <t>Alte cheltuieli comerciale</t>
  </si>
  <si>
    <t>Coeficientul de repartizare</t>
  </si>
  <si>
    <t>Impozite și taxe incluse in cheltuieli</t>
  </si>
  <si>
    <t>Alte cheltuieli administrative</t>
  </si>
  <si>
    <t>Energia electrica</t>
  </si>
  <si>
    <t>Cresterea salarială (conform prognozelor macroeconomice MEI)</t>
  </si>
  <si>
    <t>Coeficientul de Inflatie (conform prognozelor macroeconomice MEI)</t>
  </si>
  <si>
    <t>In anexa Ven_Apa</t>
  </si>
  <si>
    <t>In anexa Flux_cum</t>
  </si>
  <si>
    <r>
      <t xml:space="preserve">In </t>
    </r>
    <r>
      <rPr>
        <sz val="11"/>
        <color indexed="8"/>
        <rFont val="Calibri"/>
        <family val="2"/>
      </rPr>
      <t xml:space="preserve">celula </t>
    </r>
    <r>
      <rPr>
        <b/>
        <sz val="11"/>
        <color indexed="8"/>
        <rFont val="Calibri"/>
        <family val="2"/>
      </rPr>
      <t>Plăți aferente intrărilor de active imobilizate</t>
    </r>
    <r>
      <rPr>
        <sz val="11"/>
        <color indexed="8"/>
        <rFont val="Calibri"/>
        <family val="2"/>
      </rPr>
      <t xml:space="preserve"> vor fi reflectate investitiile care urmeaza a fi efectuate in urmatorii ani</t>
    </r>
  </si>
  <si>
    <r>
      <t xml:space="preserve">In celula </t>
    </r>
    <r>
      <rPr>
        <b/>
        <sz val="11"/>
        <color indexed="8"/>
        <rFont val="Calibri"/>
        <family val="2"/>
      </rPr>
      <t xml:space="preserve">Tariful mediu per m3 de apă și apă uzată, lei 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i/>
        <sz val="11"/>
        <color indexed="8"/>
        <rFont val="Calibri"/>
        <family val="2"/>
      </rPr>
      <t>Va fi inclus tariful aprobat pentru intreprindere și actualizat anual</t>
    </r>
  </si>
  <si>
    <r>
      <rPr>
        <sz val="11"/>
        <color indexed="8"/>
        <rFont val="Calibri"/>
        <family val="2"/>
      </rPr>
      <t xml:space="preserve">In celula </t>
    </r>
    <r>
      <rPr>
        <b/>
        <sz val="11"/>
        <color indexed="8"/>
        <rFont val="Calibri"/>
        <family val="2"/>
      </rPr>
      <t>Volum de apă și ape uzate facturat, m3 -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Va fi inclus volumul de apa curent si prognozat in dependență de conectările viitoare la serviciul prestat</t>
    </r>
  </si>
  <si>
    <t>In toate anexele se vor completa doar celulele de culoare albastra. Cele de culoare gri vor fi completate automat fiind setate formulele pe interior.</t>
  </si>
  <si>
    <t>Pentru anii prognozati au fost setate pentru majoritatea celulelor formule cu calcularea coefcienților de inflație și de creștere salarială conform prognozelor macroeconomice a MEI.</t>
  </si>
  <si>
    <t>Uzura mijloacelor fixe urmează a fi calculată luand în considerare amoritzarea anuală inclusiv intrarile sau iesirile de capital.</t>
  </si>
  <si>
    <t>Apeduct</t>
  </si>
  <si>
    <t>Canalizare</t>
  </si>
  <si>
    <r>
      <t xml:space="preserve">Urmeaza sa includeti/actualizați coeficientul de repartizare pe servicii </t>
    </r>
    <r>
      <rPr>
        <i/>
        <sz val="11"/>
        <color indexed="8"/>
        <rFont val="Calibri"/>
        <family val="2"/>
      </rPr>
      <t>(in model este divizat 66.7% apeduct si 33.3% canalizare)</t>
    </r>
  </si>
  <si>
    <t>In anexele Distributie, Admin, CO_Apa și CO_Can</t>
  </si>
  <si>
    <t xml:space="preserve">Vor fi incluse cheltuielile operaționale pentru anul 2019. 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</si>
  <si>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</si>
  <si>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</si>
  <si>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</si>
  <si>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</si>
  <si>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</si>
  <si>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</si>
  <si>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</si>
  <si>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</si>
  <si>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</si>
  <si>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</si>
  <si>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noi</t>
  </si>
  <si>
    <t>dec</t>
  </si>
  <si>
    <t>Total 2020</t>
  </si>
  <si>
    <t>Sold inițial de numerar</t>
  </si>
  <si>
    <t>Soldul bănesc la sfârşit</t>
  </si>
  <si>
    <t>TOTAL
2020</t>
  </si>
  <si>
    <t xml:space="preserve">Tabel 1: Cheltuieli de distribuție </t>
  </si>
  <si>
    <t>Tabel 2: Cheltuieli administrative</t>
  </si>
  <si>
    <t>Tabel 3: Costuri operationale - Serviciul de apă</t>
  </si>
  <si>
    <t>Tabel 4: Costuri operationale - Serviciul de canalizare</t>
  </si>
  <si>
    <t>Tabel 5: Venituri operaționale din serviciul de apa și canalizare</t>
  </si>
  <si>
    <t>Tabel 6: Raportul de profit si pierderi</t>
  </si>
  <si>
    <t>Tabel 7: Fluxul mijloacelor banesti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</si>
</sst>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%"/>
    <numFmt numFmtId="166" formatCode="#,###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</font>
    <font>
      <sz val="11"/>
      <color indexed="8"/>
      <name val="Calibri"/>
      <family val="2"/>
      <charset val="204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10"/>
      <name val="Arial Narrow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0" fontId="20" fillId="0" borderId="0"/>
    <xf numFmtId="0" fontId="5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10" fillId="0" borderId="1" xfId="6" applyFont="1" applyBorder="1" applyAlignment="1">
      <alignment wrapText="1"/>
    </xf>
    <xf numFmtId="0" fontId="10" fillId="0" borderId="2" xfId="6" applyFont="1" applyBorder="1" applyAlignment="1">
      <alignment wrapText="1"/>
    </xf>
    <xf numFmtId="0" fontId="10" fillId="2" borderId="2" xfId="6" applyFont="1" applyFill="1" applyBorder="1" applyAlignment="1">
      <alignment horizontal="center" vertical="center" wrapText="1"/>
    </xf>
    <xf numFmtId="0" fontId="6" fillId="0" borderId="2" xfId="0" applyFont="1" applyBorder="1"/>
    <xf numFmtId="0" fontId="10" fillId="0" borderId="1" xfId="6" applyFont="1" applyFill="1" applyBorder="1" applyAlignment="1">
      <alignment horizontal="justify" vertical="top" wrapText="1"/>
    </xf>
    <xf numFmtId="0" fontId="12" fillId="0" borderId="1" xfId="6" applyFont="1" applyFill="1" applyBorder="1" applyAlignment="1">
      <alignment horizontal="left" vertical="top" wrapText="1"/>
    </xf>
    <xf numFmtId="3" fontId="6" fillId="0" borderId="1" xfId="9" applyNumberFormat="1" applyFont="1" applyBorder="1"/>
    <xf numFmtId="3" fontId="6" fillId="0" borderId="1" xfId="9" applyNumberFormat="1" applyFont="1" applyBorder="1" applyAlignment="1">
      <alignment vertical="center"/>
    </xf>
    <xf numFmtId="0" fontId="10" fillId="0" borderId="1" xfId="6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5" fontId="6" fillId="0" borderId="0" xfId="13" applyNumberFormat="1" applyFont="1"/>
    <xf numFmtId="3" fontId="7" fillId="0" borderId="1" xfId="0" applyNumberFormat="1" applyFont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6" fillId="0" borderId="0" xfId="0" applyFont="1" applyFill="1" applyBorder="1"/>
    <xf numFmtId="4" fontId="6" fillId="0" borderId="0" xfId="3" applyNumberFormat="1" applyFont="1"/>
    <xf numFmtId="4" fontId="6" fillId="0" borderId="0" xfId="0" applyNumberFormat="1" applyFont="1"/>
    <xf numFmtId="0" fontId="12" fillId="0" borderId="0" xfId="0" applyFont="1" applyFill="1" applyBorder="1" applyAlignment="1">
      <alignment horizontal="left"/>
    </xf>
    <xf numFmtId="0" fontId="10" fillId="0" borderId="1" xfId="6" applyFont="1" applyFill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9" fontId="6" fillId="0" borderId="0" xfId="13" applyFont="1"/>
    <xf numFmtId="0" fontId="10" fillId="3" borderId="1" xfId="0" applyFont="1" applyFill="1" applyBorder="1" applyAlignment="1">
      <alignment vertical="center"/>
    </xf>
    <xf numFmtId="0" fontId="10" fillId="3" borderId="1" xfId="6" applyFont="1" applyFill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left" vertical="top" wrapText="1"/>
    </xf>
    <xf numFmtId="3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5" fillId="0" borderId="1" xfId="6" applyFont="1" applyFill="1" applyBorder="1" applyAlignment="1">
      <alignment horizontal="left" vertical="top" wrapText="1"/>
    </xf>
    <xf numFmtId="0" fontId="9" fillId="0" borderId="0" xfId="0" applyFont="1"/>
    <xf numFmtId="3" fontId="10" fillId="4" borderId="1" xfId="6" applyNumberFormat="1" applyFont="1" applyFill="1" applyBorder="1" applyAlignment="1" applyProtection="1">
      <alignment horizontal="right"/>
    </xf>
    <xf numFmtId="3" fontId="16" fillId="0" borderId="1" xfId="9" applyNumberFormat="1" applyFont="1" applyBorder="1"/>
    <xf numFmtId="0" fontId="8" fillId="0" borderId="0" xfId="0" applyFont="1"/>
    <xf numFmtId="3" fontId="16" fillId="0" borderId="0" xfId="9" applyNumberFormat="1" applyFont="1" applyBorder="1"/>
    <xf numFmtId="3" fontId="6" fillId="4" borderId="1" xfId="9" applyNumberFormat="1" applyFont="1" applyFill="1" applyBorder="1"/>
    <xf numFmtId="3" fontId="6" fillId="5" borderId="1" xfId="9" applyNumberFormat="1" applyFont="1" applyFill="1" applyBorder="1"/>
    <xf numFmtId="3" fontId="12" fillId="4" borderId="1" xfId="9" applyNumberFormat="1" applyFont="1" applyFill="1" applyBorder="1"/>
    <xf numFmtId="3" fontId="12" fillId="4" borderId="1" xfId="6" applyNumberFormat="1" applyFont="1" applyFill="1" applyBorder="1" applyAlignment="1" applyProtection="1">
      <alignment horizontal="right"/>
    </xf>
    <xf numFmtId="3" fontId="7" fillId="4" borderId="1" xfId="0" applyNumberFormat="1" applyFont="1" applyFill="1" applyBorder="1" applyAlignment="1">
      <alignment vertical="center"/>
    </xf>
    <xf numFmtId="166" fontId="7" fillId="4" borderId="1" xfId="0" applyNumberFormat="1" applyFont="1" applyFill="1" applyBorder="1"/>
    <xf numFmtId="4" fontId="6" fillId="5" borderId="1" xfId="2" applyNumberFormat="1" applyFont="1" applyFill="1" applyBorder="1" applyAlignment="1">
      <alignment vertical="center"/>
    </xf>
    <xf numFmtId="3" fontId="6" fillId="5" borderId="1" xfId="2" applyNumberFormat="1" applyFont="1" applyFill="1" applyBorder="1" applyAlignment="1">
      <alignment vertical="center"/>
    </xf>
    <xf numFmtId="3" fontId="6" fillId="4" borderId="1" xfId="0" applyNumberFormat="1" applyFont="1" applyFill="1" applyBorder="1"/>
    <xf numFmtId="3" fontId="7" fillId="4" borderId="1" xfId="0" applyNumberFormat="1" applyFont="1" applyFill="1" applyBorder="1"/>
    <xf numFmtId="3" fontId="6" fillId="5" borderId="1" xfId="0" applyNumberFormat="1" applyFont="1" applyFill="1" applyBorder="1"/>
    <xf numFmtId="3" fontId="9" fillId="4" borderId="1" xfId="0" applyNumberFormat="1" applyFont="1" applyFill="1" applyBorder="1"/>
    <xf numFmtId="3" fontId="9" fillId="5" borderId="1" xfId="0" applyNumberFormat="1" applyFont="1" applyFill="1" applyBorder="1"/>
    <xf numFmtId="3" fontId="8" fillId="4" borderId="1" xfId="0" applyNumberFormat="1" applyFont="1" applyFill="1" applyBorder="1"/>
    <xf numFmtId="0" fontId="17" fillId="0" borderId="0" xfId="0" applyFont="1"/>
    <xf numFmtId="0" fontId="1" fillId="0" borderId="0" xfId="0" applyFont="1"/>
    <xf numFmtId="0" fontId="17" fillId="6" borderId="0" xfId="0" applyFont="1" applyFill="1"/>
    <xf numFmtId="3" fontId="12" fillId="0" borderId="1" xfId="9" applyNumberFormat="1" applyFont="1" applyBorder="1"/>
    <xf numFmtId="165" fontId="19" fillId="5" borderId="0" xfId="13" applyNumberFormat="1" applyFont="1" applyFill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165" fontId="10" fillId="0" borderId="0" xfId="13" applyNumberFormat="1" applyFont="1" applyFill="1"/>
    <xf numFmtId="0" fontId="0" fillId="6" borderId="0" xfId="0" applyFill="1"/>
    <xf numFmtId="0" fontId="10" fillId="3" borderId="1" xfId="6" applyFont="1" applyFill="1" applyBorder="1" applyAlignment="1">
      <alignment horizontal="center" vertical="center"/>
    </xf>
    <xf numFmtId="0" fontId="10" fillId="3" borderId="3" xfId="6" applyFont="1" applyFill="1" applyBorder="1" applyAlignment="1">
      <alignment horizontal="center" vertical="center" wrapText="1"/>
    </xf>
    <xf numFmtId="0" fontId="12" fillId="3" borderId="3" xfId="6" applyFont="1" applyFill="1" applyBorder="1" applyAlignment="1">
      <alignment horizontal="center" vertical="center" wrapText="1"/>
    </xf>
    <xf numFmtId="0" fontId="10" fillId="7" borderId="1" xfId="6" applyFont="1" applyFill="1" applyBorder="1" applyAlignment="1">
      <alignment horizontal="center" vertical="center" wrapText="1"/>
    </xf>
    <xf numFmtId="0" fontId="10" fillId="7" borderId="3" xfId="6" applyFont="1" applyFill="1" applyBorder="1" applyAlignment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3" fontId="8" fillId="5" borderId="1" xfId="0" applyNumberFormat="1" applyFont="1" applyFill="1" applyBorder="1"/>
    <xf numFmtId="0" fontId="23" fillId="0" borderId="0" xfId="14" applyFont="1"/>
    <xf numFmtId="0" fontId="7" fillId="5" borderId="0" xfId="0" applyFont="1" applyFill="1" applyAlignment="1">
      <alignment horizontal="left"/>
    </xf>
    <xf numFmtId="0" fontId="10" fillId="7" borderId="1" xfId="6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center" vertical="center" wrapText="1"/>
    </xf>
    <xf numFmtId="0" fontId="10" fillId="3" borderId="5" xfId="6" applyFont="1" applyFill="1" applyBorder="1" applyAlignment="1">
      <alignment horizontal="center" vertical="center" wrapText="1"/>
    </xf>
    <xf numFmtId="0" fontId="10" fillId="3" borderId="6" xfId="6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</cellXfs>
  <cellStyles count="15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Hyperlink" xfId="14" builtinId="8"/>
    <cellStyle name="Normal" xfId="0" builtinId="0"/>
    <cellStyle name="Normal 10" xfId="4" xr:uid="{00000000-0005-0000-0000-000004000000}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Normal 5" xfId="10" xr:uid="{00000000-0005-0000-0000-00000A000000}"/>
    <cellStyle name="Normal 7" xfId="11" xr:uid="{00000000-0005-0000-0000-00000B000000}"/>
    <cellStyle name="Normal 9" xfId="12" xr:uid="{00000000-0005-0000-0000-00000C000000}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CI%20stick_28.11.2013\Telenesti_IMC\Salubrizare%20Telenesti\Salubrizare%20Telenesti_15.01.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verse%20Mihai/BCI/APA%20Canal%20Cahul/Working%20Docs/2015_11_19_VPC_Ungheni_FinEconModel_v20_RS_GC_MR_ENG_ROM_Macro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C\Info%20SF_Stela\SF_PI_Orhei_Final\SF_PI_Orhe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MC/Info%20SF_Stela/SF_PI_Orhei_Final/SF_PI_Orh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zitiv"/>
      <sheetName val="Scen tarif"/>
      <sheetName val="Scen abonati"/>
      <sheetName val="Scen invest"/>
      <sheetName val="Scen rentabilitate"/>
      <sheetName val="Scen chelt"/>
      <sheetName val="Date generale"/>
      <sheetName val="Finantare "/>
      <sheetName val="Argumentare PP"/>
      <sheetName val="Variante PP"/>
      <sheetName val="Salubr "/>
      <sheetName val="Venituri &amp; Volume"/>
      <sheetName val="Invest"/>
      <sheetName val="Indicatori transportare"/>
      <sheetName val="Maturare parc &amp; strazi"/>
      <sheetName val="Personal"/>
      <sheetName val="Costuri serv."/>
      <sheetName val="Analiza cost ED"/>
      <sheetName val="Analiza cost MP&amp;S"/>
      <sheetName val="Uzura &amp; amort."/>
      <sheetName val="Intretinere MF"/>
      <sheetName val="Aprovizionare &amp; achitare"/>
      <sheetName val="Chelt adm"/>
      <sheetName val="Chelt com"/>
      <sheetName val="Rez financiare"/>
      <sheetName val="Ind fin"/>
      <sheetName val="Buget TVA"/>
      <sheetName val="Consum GAZ"/>
      <sheetName val="Varianta pubele"/>
      <sheetName val="Deviz pube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">
          <cell r="B38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ssumptions"/>
      <sheetName val="Input"/>
      <sheetName val="Sensitivities-input"/>
      <sheetName val="Demography-water"/>
      <sheetName val="Demography-sewage"/>
      <sheetName val="Output Chap. 5"/>
      <sheetName val="Annexes Chap. 5 "/>
      <sheetName val="water"/>
      <sheetName val="wastewater"/>
      <sheetName val="Demand"/>
      <sheetName val="calculations"/>
      <sheetName val="Investment"/>
      <sheetName val="Depreciation water"/>
      <sheetName val="Depreciation wastewater"/>
      <sheetName val="Costs"/>
      <sheetName val="Tariff"/>
      <sheetName val="Loan"/>
      <sheetName val="Profits"/>
      <sheetName val="WorkingCapital"/>
      <sheetName val="Balance"/>
      <sheetName val="CashFlow"/>
      <sheetName val="NPV"/>
      <sheetName val="ENPV"/>
      <sheetName val="Sensitivity"/>
      <sheetName val="Options"/>
      <sheetName val="setup"/>
      <sheetName val="Outputs ch 7 Inv"/>
      <sheetName val="Outputs ch 7"/>
      <sheetName val="Annexes Ch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6">
          <cell r="B46">
            <v>1</v>
          </cell>
        </row>
      </sheetData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Date generale"/>
      <sheetName val="Tabel subzone"/>
      <sheetName val="Etapele PI"/>
      <sheetName val="Viabilitate administrator"/>
      <sheetName val="Date_investitia"/>
      <sheetName val="Cladirea adm."/>
      <sheetName val="Personal"/>
      <sheetName val="Investitia"/>
      <sheetName val="Cheltuieli"/>
      <sheetName val="Venituri"/>
      <sheetName val="Matricea risc"/>
      <sheetName val="Matricea notificare"/>
      <sheetName val="Ipoteze risc"/>
      <sheetName val="Evaluare risc"/>
    </sheetNames>
    <sheetDataSet>
      <sheetData sheetId="0">
        <row r="7">
          <cell r="C7">
            <v>9.7000000000000003E-2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Date generale"/>
      <sheetName val="Tabel subzone"/>
      <sheetName val="Etapele PI"/>
      <sheetName val="Viabilitate administrator"/>
      <sheetName val="Date_investitia"/>
      <sheetName val="Cladirea adm."/>
      <sheetName val="Personal"/>
      <sheetName val="Investitia"/>
      <sheetName val="Cheltuieli"/>
      <sheetName val="Venituri"/>
      <sheetName val="Matricea risc"/>
      <sheetName val="Matricea notificare"/>
      <sheetName val="Ipoteze risc"/>
      <sheetName val="Evaluare risc"/>
    </sheetNames>
    <sheetDataSet>
      <sheetData sheetId="0">
        <row r="7">
          <cell r="C7">
            <v>9.7000000000000003E-2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0">
          <cell r="D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4">
          <cell r="F4">
            <v>7.4999999999999997E-2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B848-B1BD-434A-94C8-8B92A292CA2A}">
  <dimension ref="B3:B9"/>
  <sheetViews>
    <sheetView workbookViewId="0">
      <selection activeCell="D12" sqref="D12"/>
    </sheetView>
  </sheetViews>
  <sheetFormatPr defaultRowHeight="15" x14ac:dyDescent="0.25"/>
  <sheetData>
    <row r="3" spans="2:2" x14ac:dyDescent="0.25">
      <c r="B3" s="74" t="s">
        <v>80</v>
      </c>
    </row>
    <row r="4" spans="2:2" x14ac:dyDescent="0.25">
      <c r="B4" s="74" t="s">
        <v>81</v>
      </c>
    </row>
    <row r="5" spans="2:2" x14ac:dyDescent="0.25">
      <c r="B5" s="74" t="s">
        <v>82</v>
      </c>
    </row>
    <row r="6" spans="2:2" x14ac:dyDescent="0.25">
      <c r="B6" s="74" t="s">
        <v>83</v>
      </c>
    </row>
    <row r="7" spans="2:2" x14ac:dyDescent="0.25">
      <c r="B7" s="74" t="s">
        <v>84</v>
      </c>
    </row>
    <row r="8" spans="2:2" x14ac:dyDescent="0.25">
      <c r="B8" s="74" t="s">
        <v>85</v>
      </c>
    </row>
    <row r="9" spans="2:2" x14ac:dyDescent="0.25">
      <c r="B9" s="74" t="s">
        <v>86</v>
      </c>
    </row>
  </sheetData>
  <hyperlinks>
    <hyperlink ref="B3" location="Distributie!A1" display="Tabel 1: Cheltuieli de distribuție " xr:uid="{6B4B9CBE-E8D2-4B97-BF75-9200CF7B9A8B}"/>
    <hyperlink ref="B4" location="Admin!A1" display="Tabel 2: Cheltuieli administrative" xr:uid="{884EF08C-D9A3-4537-BD50-FDD2A0EF3D3B}"/>
    <hyperlink ref="B5" location="CO_Apa!A1" display="Tabel 3: Costuri operationale - Serviciul de apă" xr:uid="{63CB7FA8-EE94-4AA0-BBC1-EE0DC38A4B3C}"/>
    <hyperlink ref="B6" location="CO_Can!A1" display="Tabel 4: Costuri operationale - Serviciul de canalizare" xr:uid="{C2B94137-E737-4367-BAE5-1CB7D7DE9689}"/>
    <hyperlink ref="B7" location="Ven_Apa!A1" display="Tabel 5: Venituri operaționale din serviciul de apa și canalizare" xr:uid="{07139613-3332-42B8-9558-5F8D0D3E0F36}"/>
    <hyperlink ref="B8" location="RPP!A1" display="Tabel 6: Raportul de profit si pierderi" xr:uid="{2F64D05B-A7C6-4B5E-94E3-6C6F2F69FA86}"/>
    <hyperlink ref="B9" location="Flux_cum!A1" display="Tabel 7: Fluxul mijloacelor banesti" xr:uid="{A28FA7EA-85D8-4326-BA83-D41CE1C0D4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8"/>
  <sheetViews>
    <sheetView zoomScale="115" zoomScaleNormal="115" workbookViewId="0">
      <selection activeCell="B19" sqref="B19"/>
    </sheetView>
  </sheetViews>
  <sheetFormatPr defaultRowHeight="15" x14ac:dyDescent="0.25"/>
  <cols>
    <col min="2" max="2" width="25.85546875" customWidth="1"/>
  </cols>
  <sheetData>
    <row r="3" spans="2:4" x14ac:dyDescent="0.25">
      <c r="B3" t="s">
        <v>56</v>
      </c>
    </row>
    <row r="4" spans="2:4" x14ac:dyDescent="0.25">
      <c r="B4" t="s">
        <v>57</v>
      </c>
    </row>
    <row r="5" spans="2:4" x14ac:dyDescent="0.25">
      <c r="B5" t="s">
        <v>58</v>
      </c>
    </row>
    <row r="6" spans="2:4" x14ac:dyDescent="0.25">
      <c r="B6" t="s">
        <v>61</v>
      </c>
    </row>
    <row r="7" spans="2:4" x14ac:dyDescent="0.25">
      <c r="B7" s="59" t="s">
        <v>62</v>
      </c>
      <c r="C7" s="66"/>
      <c r="D7" s="66"/>
    </row>
    <row r="8" spans="2:4" x14ac:dyDescent="0.25">
      <c r="B8" t="s">
        <v>63</v>
      </c>
    </row>
    <row r="9" spans="2:4" x14ac:dyDescent="0.25">
      <c r="B9" s="59" t="s">
        <v>51</v>
      </c>
    </row>
    <row r="10" spans="2:4" x14ac:dyDescent="0.25">
      <c r="B10" s="58" t="s">
        <v>54</v>
      </c>
    </row>
    <row r="11" spans="2:4" x14ac:dyDescent="0.25">
      <c r="B11" s="57" t="s">
        <v>55</v>
      </c>
    </row>
    <row r="12" spans="2:4" x14ac:dyDescent="0.25">
      <c r="B12" s="59" t="s">
        <v>52</v>
      </c>
    </row>
    <row r="13" spans="2:4" x14ac:dyDescent="0.25">
      <c r="B13" s="58" t="s">
        <v>53</v>
      </c>
    </row>
    <row r="14" spans="2:4" x14ac:dyDescent="0.25">
      <c r="B14" s="1"/>
    </row>
    <row r="15" spans="2:4" x14ac:dyDescent="0.25">
      <c r="B15" s="1"/>
    </row>
    <row r="16" spans="2:4" x14ac:dyDescent="0.25">
      <c r="B16" s="1"/>
    </row>
    <row r="18" spans="2:2" x14ac:dyDescent="0.25">
      <c r="B18" s="57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20"/>
  <sheetViews>
    <sheetView zoomScaleNormal="100" workbookViewId="0"/>
  </sheetViews>
  <sheetFormatPr defaultColWidth="8.85546875" defaultRowHeight="12.75" outlineLevelRow="1" x14ac:dyDescent="0.2"/>
  <cols>
    <col min="1" max="1" width="5.5703125" style="1" customWidth="1"/>
    <col min="2" max="2" width="35.42578125" style="1" customWidth="1"/>
    <col min="3" max="3" width="7.85546875" style="1" customWidth="1"/>
    <col min="4" max="15" width="6.5703125" style="1" customWidth="1"/>
    <col min="16" max="16384" width="8.85546875" style="1"/>
  </cols>
  <sheetData>
    <row r="1" spans="2:19" x14ac:dyDescent="0.2">
      <c r="B1" s="3" t="s">
        <v>80</v>
      </c>
    </row>
    <row r="2" spans="2:19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9" ht="27" customHeight="1" x14ac:dyDescent="0.2">
      <c r="B3" s="67" t="s">
        <v>0</v>
      </c>
      <c r="C3" s="30" t="s">
        <v>76</v>
      </c>
      <c r="D3" s="69" t="s">
        <v>64</v>
      </c>
      <c r="E3" s="69" t="s">
        <v>65</v>
      </c>
      <c r="F3" s="69" t="s">
        <v>66</v>
      </c>
      <c r="G3" s="69" t="s">
        <v>67</v>
      </c>
      <c r="H3" s="69" t="s">
        <v>68</v>
      </c>
      <c r="I3" s="69" t="s">
        <v>69</v>
      </c>
      <c r="J3" s="69" t="s">
        <v>70</v>
      </c>
      <c r="K3" s="69" t="s">
        <v>71</v>
      </c>
      <c r="L3" s="69" t="s">
        <v>72</v>
      </c>
      <c r="M3" s="69" t="s">
        <v>73</v>
      </c>
      <c r="N3" s="69" t="s">
        <v>74</v>
      </c>
      <c r="O3" s="69" t="s">
        <v>75</v>
      </c>
      <c r="P3" s="29">
        <v>2021</v>
      </c>
      <c r="Q3" s="29">
        <v>2022</v>
      </c>
      <c r="R3" s="29">
        <v>2023</v>
      </c>
    </row>
    <row r="4" spans="2:19" x14ac:dyDescent="0.2">
      <c r="B4" s="8" t="s">
        <v>2</v>
      </c>
      <c r="C4" s="39">
        <f>SUM(C5:C9)</f>
        <v>0</v>
      </c>
      <c r="D4" s="46">
        <f t="shared" ref="D4:O4" si="0">SUM(D5:D9)</f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46">
        <f t="shared" si="0"/>
        <v>0</v>
      </c>
      <c r="K4" s="46">
        <f t="shared" si="0"/>
        <v>0</v>
      </c>
      <c r="L4" s="46">
        <f t="shared" si="0"/>
        <v>0</v>
      </c>
      <c r="M4" s="46">
        <f t="shared" si="0"/>
        <v>0</v>
      </c>
      <c r="N4" s="46">
        <f t="shared" si="0"/>
        <v>0</v>
      </c>
      <c r="O4" s="46">
        <f t="shared" si="0"/>
        <v>0</v>
      </c>
      <c r="P4" s="39">
        <f>SUM(P5:P9)</f>
        <v>0</v>
      </c>
      <c r="Q4" s="39">
        <f>SUM(Q5:Q9)</f>
        <v>0</v>
      </c>
      <c r="R4" s="39">
        <f>SUM(R5:R9)</f>
        <v>0</v>
      </c>
      <c r="S4" s="17"/>
    </row>
    <row r="5" spans="2:19" x14ac:dyDescent="0.2">
      <c r="B5" s="9" t="s">
        <v>3</v>
      </c>
      <c r="C5" s="44">
        <f>SUM(D5:O5)</f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3">
        <f>C5*P16</f>
        <v>0</v>
      </c>
      <c r="Q5" s="43">
        <f>P5*Q16</f>
        <v>0</v>
      </c>
      <c r="R5" s="43">
        <f>Q5*R16</f>
        <v>0</v>
      </c>
      <c r="S5" s="17"/>
    </row>
    <row r="6" spans="2:19" hidden="1" outlineLevel="1" x14ac:dyDescent="0.2">
      <c r="B6" s="9" t="s">
        <v>4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v>0</v>
      </c>
      <c r="Q6" s="10">
        <v>0</v>
      </c>
      <c r="R6" s="10">
        <v>0</v>
      </c>
      <c r="S6" s="31"/>
    </row>
    <row r="7" spans="2:19" hidden="1" outlineLevel="1" x14ac:dyDescent="0.2">
      <c r="B7" s="9" t="s">
        <v>5</v>
      </c>
      <c r="C7" s="10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v>0</v>
      </c>
      <c r="Q7" s="11">
        <v>0</v>
      </c>
      <c r="R7" s="11">
        <v>0</v>
      </c>
      <c r="S7" s="31"/>
    </row>
    <row r="8" spans="2:19" collapsed="1" x14ac:dyDescent="0.2">
      <c r="B8" s="9" t="s">
        <v>6</v>
      </c>
      <c r="C8" s="43">
        <f>C5*0.23</f>
        <v>0</v>
      </c>
      <c r="D8" s="43">
        <f t="shared" ref="D8:O8" si="1">D5*0.23</f>
        <v>0</v>
      </c>
      <c r="E8" s="43">
        <f t="shared" si="1"/>
        <v>0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43">
        <f>(P5+P6+P7)*0.23</f>
        <v>0</v>
      </c>
      <c r="Q8" s="43">
        <f>(Q5+Q6+Q7)*0.23</f>
        <v>0</v>
      </c>
      <c r="R8" s="43">
        <f>(R5+R6+R7)*0.23</f>
        <v>0</v>
      </c>
      <c r="S8" s="17"/>
    </row>
    <row r="9" spans="2:19" x14ac:dyDescent="0.2">
      <c r="B9" s="9" t="s">
        <v>7</v>
      </c>
      <c r="C9" s="43">
        <f>C5*0.045</f>
        <v>0</v>
      </c>
      <c r="D9" s="43">
        <f t="shared" ref="D9:O9" si="2">D5*0.045</f>
        <v>0</v>
      </c>
      <c r="E9" s="43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3">
        <f>(P5+P6+P7)*0.045</f>
        <v>0</v>
      </c>
      <c r="Q9" s="43">
        <f>(Q5+Q6+Q7)*0.045</f>
        <v>0</v>
      </c>
      <c r="R9" s="43">
        <f>(R5+R6+R7)*0.045</f>
        <v>0</v>
      </c>
      <c r="S9" s="17"/>
    </row>
    <row r="10" spans="2:19" x14ac:dyDescent="0.2">
      <c r="B10" s="9" t="s">
        <v>10</v>
      </c>
      <c r="C10" s="44">
        <f>SUM(D10:O10)</f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3">
        <f>C10*P17</f>
        <v>0</v>
      </c>
      <c r="Q10" s="43">
        <f>P10*Q17</f>
        <v>0</v>
      </c>
      <c r="R10" s="43">
        <f>Q10*R17</f>
        <v>0</v>
      </c>
      <c r="S10" s="17"/>
    </row>
    <row r="11" spans="2:19" x14ac:dyDescent="0.2">
      <c r="B11" s="9" t="s">
        <v>9</v>
      </c>
      <c r="C11" s="44">
        <f>SUM(D11:O11)</f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17"/>
    </row>
    <row r="12" spans="2:19" x14ac:dyDescent="0.2">
      <c r="B12" s="9" t="s">
        <v>11</v>
      </c>
      <c r="C12" s="44">
        <f>SUM(D12:O12)</f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3">
        <f>C12*P17</f>
        <v>0</v>
      </c>
      <c r="Q12" s="43">
        <f>P12*Q17</f>
        <v>0</v>
      </c>
      <c r="R12" s="43">
        <f>Q12*R17</f>
        <v>0</v>
      </c>
      <c r="S12" s="17"/>
    </row>
    <row r="13" spans="2:19" x14ac:dyDescent="0.2">
      <c r="B13" s="9" t="s">
        <v>44</v>
      </c>
      <c r="C13" s="44">
        <f>SUM(D13:O13)</f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3">
        <f>C13*P17</f>
        <v>0</v>
      </c>
      <c r="Q13" s="43">
        <f>P13*Q17</f>
        <v>0</v>
      </c>
      <c r="R13" s="43">
        <f>Q13*R17</f>
        <v>0</v>
      </c>
      <c r="S13" s="17"/>
    </row>
    <row r="14" spans="2:19" x14ac:dyDescent="0.2">
      <c r="B14" s="12" t="s">
        <v>15</v>
      </c>
      <c r="C14" s="39">
        <f>SUM(C5:C13)</f>
        <v>0</v>
      </c>
      <c r="D14" s="39">
        <f t="shared" ref="D14:O14" si="3">SUM(D5:D13)</f>
        <v>0</v>
      </c>
      <c r="E14" s="39">
        <f t="shared" si="3"/>
        <v>0</v>
      </c>
      <c r="F14" s="39">
        <f t="shared" si="3"/>
        <v>0</v>
      </c>
      <c r="G14" s="39">
        <f t="shared" si="3"/>
        <v>0</v>
      </c>
      <c r="H14" s="39">
        <f t="shared" si="3"/>
        <v>0</v>
      </c>
      <c r="I14" s="39">
        <f t="shared" si="3"/>
        <v>0</v>
      </c>
      <c r="J14" s="39">
        <f t="shared" si="3"/>
        <v>0</v>
      </c>
      <c r="K14" s="39">
        <f t="shared" si="3"/>
        <v>0</v>
      </c>
      <c r="L14" s="39">
        <f t="shared" si="3"/>
        <v>0</v>
      </c>
      <c r="M14" s="39">
        <f t="shared" si="3"/>
        <v>0</v>
      </c>
      <c r="N14" s="39">
        <f t="shared" si="3"/>
        <v>0</v>
      </c>
      <c r="O14" s="39">
        <f t="shared" si="3"/>
        <v>0</v>
      </c>
      <c r="P14" s="39">
        <f>SUM(P5:P13)</f>
        <v>0</v>
      </c>
      <c r="Q14" s="39">
        <f>SUM(Q5:Q13)</f>
        <v>0</v>
      </c>
      <c r="R14" s="39">
        <f>SUM(R5:R13)</f>
        <v>0</v>
      </c>
      <c r="S14" s="27"/>
    </row>
    <row r="15" spans="2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9" ht="25.5" x14ac:dyDescent="0.2">
      <c r="B16" s="13" t="s">
        <v>49</v>
      </c>
      <c r="C16" s="1">
        <v>1.123</v>
      </c>
      <c r="P16" s="1">
        <v>1.0900000000000001</v>
      </c>
      <c r="Q16" s="1">
        <v>1.087</v>
      </c>
      <c r="R16" s="1">
        <v>1.085</v>
      </c>
    </row>
    <row r="17" spans="1:19" ht="25.5" x14ac:dyDescent="0.2">
      <c r="B17" s="13" t="s">
        <v>50</v>
      </c>
      <c r="C17" s="1">
        <v>1.05</v>
      </c>
      <c r="P17" s="1">
        <v>1.05</v>
      </c>
      <c r="Q17" s="1">
        <v>1.05</v>
      </c>
      <c r="R17" s="1">
        <v>1.05</v>
      </c>
    </row>
    <row r="18" spans="1:19" ht="15" customHeight="1" x14ac:dyDescent="0.2">
      <c r="A18" s="75" t="s">
        <v>45</v>
      </c>
      <c r="B18" s="75"/>
    </row>
    <row r="19" spans="1:19" x14ac:dyDescent="0.2">
      <c r="A19" s="61">
        <v>0.66700000000000004</v>
      </c>
      <c r="B19" s="41" t="s">
        <v>59</v>
      </c>
      <c r="C19" s="60">
        <f>C14*$A$19</f>
        <v>0</v>
      </c>
      <c r="D19" s="60">
        <f t="shared" ref="D19:O19" si="4">D14*$A$19</f>
        <v>0</v>
      </c>
      <c r="E19" s="60">
        <f t="shared" si="4"/>
        <v>0</v>
      </c>
      <c r="F19" s="60">
        <f t="shared" si="4"/>
        <v>0</v>
      </c>
      <c r="G19" s="60">
        <f t="shared" si="4"/>
        <v>0</v>
      </c>
      <c r="H19" s="60">
        <f t="shared" si="4"/>
        <v>0</v>
      </c>
      <c r="I19" s="60">
        <f t="shared" si="4"/>
        <v>0</v>
      </c>
      <c r="J19" s="60">
        <f t="shared" si="4"/>
        <v>0</v>
      </c>
      <c r="K19" s="60">
        <f t="shared" si="4"/>
        <v>0</v>
      </c>
      <c r="L19" s="60">
        <f t="shared" si="4"/>
        <v>0</v>
      </c>
      <c r="M19" s="60">
        <f t="shared" si="4"/>
        <v>0</v>
      </c>
      <c r="N19" s="60">
        <f t="shared" si="4"/>
        <v>0</v>
      </c>
      <c r="O19" s="60">
        <f t="shared" si="4"/>
        <v>0</v>
      </c>
      <c r="P19" s="60">
        <f>P14*$A$19</f>
        <v>0</v>
      </c>
      <c r="Q19" s="60">
        <f>Q14*$A$19</f>
        <v>0</v>
      </c>
      <c r="R19" s="60">
        <f>R14*$A$19</f>
        <v>0</v>
      </c>
      <c r="S19" s="2"/>
    </row>
    <row r="20" spans="1:19" x14ac:dyDescent="0.2">
      <c r="A20" s="61">
        <v>0.33300000000000002</v>
      </c>
      <c r="B20" s="41" t="s">
        <v>60</v>
      </c>
      <c r="C20" s="60">
        <f>C14*$A$20</f>
        <v>0</v>
      </c>
      <c r="D20" s="60">
        <f t="shared" ref="D20:O20" si="5">D14*$A$20</f>
        <v>0</v>
      </c>
      <c r="E20" s="60">
        <f t="shared" si="5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>P14*$A$20</f>
        <v>0</v>
      </c>
      <c r="Q20" s="60">
        <f>Q14*$A$20</f>
        <v>0</v>
      </c>
      <c r="R20" s="60">
        <f>R14*$A$20</f>
        <v>0</v>
      </c>
      <c r="S20" s="2"/>
    </row>
  </sheetData>
  <mergeCells count="1">
    <mergeCell ref="A18:B18"/>
  </mergeCells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S23"/>
  <sheetViews>
    <sheetView zoomScale="85" zoomScaleNormal="85" workbookViewId="0">
      <selection activeCell="B2" sqref="B2"/>
    </sheetView>
  </sheetViews>
  <sheetFormatPr defaultColWidth="8.85546875" defaultRowHeight="12.75" outlineLevelRow="1" x14ac:dyDescent="0.2"/>
  <cols>
    <col min="1" max="1" width="5.28515625" style="1" bestFit="1" customWidth="1"/>
    <col min="2" max="2" width="35.42578125" style="1" bestFit="1" customWidth="1"/>
    <col min="3" max="16384" width="8.85546875" style="1"/>
  </cols>
  <sheetData>
    <row r="1" spans="2:19" x14ac:dyDescent="0.2">
      <c r="B1" s="3" t="s">
        <v>81</v>
      </c>
    </row>
    <row r="3" spans="2:19" ht="24.75" customHeight="1" x14ac:dyDescent="0.2">
      <c r="B3" s="67" t="s">
        <v>0</v>
      </c>
      <c r="C3" s="68" t="s">
        <v>76</v>
      </c>
      <c r="D3" s="69" t="s">
        <v>64</v>
      </c>
      <c r="E3" s="69" t="s">
        <v>65</v>
      </c>
      <c r="F3" s="69" t="s">
        <v>66</v>
      </c>
      <c r="G3" s="69" t="s">
        <v>67</v>
      </c>
      <c r="H3" s="69" t="s">
        <v>68</v>
      </c>
      <c r="I3" s="69" t="s">
        <v>69</v>
      </c>
      <c r="J3" s="69" t="s">
        <v>70</v>
      </c>
      <c r="K3" s="69" t="s">
        <v>71</v>
      </c>
      <c r="L3" s="69" t="s">
        <v>72</v>
      </c>
      <c r="M3" s="69" t="s">
        <v>73</v>
      </c>
      <c r="N3" s="69" t="s">
        <v>74</v>
      </c>
      <c r="O3" s="69" t="s">
        <v>75</v>
      </c>
      <c r="P3" s="29">
        <v>2021</v>
      </c>
      <c r="Q3" s="29">
        <v>2022</v>
      </c>
      <c r="R3" s="29">
        <v>2023</v>
      </c>
    </row>
    <row r="4" spans="2:19" x14ac:dyDescent="0.2">
      <c r="B4" s="8" t="s">
        <v>2</v>
      </c>
      <c r="C4" s="39">
        <f>SUM(C5:C9)</f>
        <v>0</v>
      </c>
      <c r="D4" s="39">
        <f t="shared" ref="D4:O4" si="0">SUM(D5:D9)</f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>SUM(P5:P9)</f>
        <v>0</v>
      </c>
      <c r="Q4" s="39">
        <f>SUM(Q5:Q9)</f>
        <v>0</v>
      </c>
      <c r="R4" s="39">
        <f>SUM(R5:R9)</f>
        <v>0</v>
      </c>
      <c r="S4" s="17"/>
    </row>
    <row r="5" spans="2:19" x14ac:dyDescent="0.2">
      <c r="B5" s="9" t="s">
        <v>3</v>
      </c>
      <c r="C5" s="44">
        <f>SUM(D5:O5)</f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3">
        <f>C5*P18</f>
        <v>0</v>
      </c>
      <c r="Q5" s="43">
        <f>P5*Q18</f>
        <v>0</v>
      </c>
      <c r="R5" s="43">
        <f>Q5*R18</f>
        <v>0</v>
      </c>
      <c r="S5" s="17"/>
    </row>
    <row r="6" spans="2:19" hidden="1" outlineLevel="1" x14ac:dyDescent="0.2">
      <c r="B6" s="9" t="s">
        <v>4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v>0</v>
      </c>
      <c r="Q6" s="10">
        <v>0</v>
      </c>
      <c r="R6" s="10">
        <v>0</v>
      </c>
      <c r="S6" s="31"/>
    </row>
    <row r="7" spans="2:19" ht="25.5" hidden="1" outlineLevel="1" x14ac:dyDescent="0.2">
      <c r="B7" s="9" t="s">
        <v>5</v>
      </c>
      <c r="C7" s="10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0</v>
      </c>
      <c r="Q7" s="10">
        <v>0</v>
      </c>
      <c r="R7" s="10">
        <v>0</v>
      </c>
      <c r="S7" s="31"/>
    </row>
    <row r="8" spans="2:19" collapsed="1" x14ac:dyDescent="0.2">
      <c r="B8" s="9" t="s">
        <v>6</v>
      </c>
      <c r="C8" s="43">
        <f>C5*0.23</f>
        <v>0</v>
      </c>
      <c r="D8" s="43">
        <f t="shared" ref="D8:O8" si="1">D5*0.23</f>
        <v>0</v>
      </c>
      <c r="E8" s="43">
        <f t="shared" si="1"/>
        <v>0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43">
        <f>(P5+P6+P7)*0.23</f>
        <v>0</v>
      </c>
      <c r="Q8" s="43">
        <f>Q5*0.23</f>
        <v>0</v>
      </c>
      <c r="R8" s="43">
        <f>R5*0.23</f>
        <v>0</v>
      </c>
      <c r="S8" s="17"/>
    </row>
    <row r="9" spans="2:19" x14ac:dyDescent="0.2">
      <c r="B9" s="9" t="s">
        <v>7</v>
      </c>
      <c r="C9" s="43">
        <f>C5*0.045</f>
        <v>0</v>
      </c>
      <c r="D9" s="43">
        <f t="shared" ref="D9:O9" si="2">D5*0.045</f>
        <v>0</v>
      </c>
      <c r="E9" s="43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3">
        <f>(P5+P6+P7)*0.045</f>
        <v>0</v>
      </c>
      <c r="Q9" s="43">
        <f>Q5*0.045</f>
        <v>0</v>
      </c>
      <c r="R9" s="43">
        <f>R5*0.045</f>
        <v>0</v>
      </c>
      <c r="S9" s="17"/>
    </row>
    <row r="10" spans="2:19" x14ac:dyDescent="0.2">
      <c r="B10" s="9" t="s">
        <v>9</v>
      </c>
      <c r="C10" s="44">
        <f t="shared" ref="C10:C15" si="3">SUM(D10:O10)</f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17"/>
    </row>
    <row r="11" spans="2:19" x14ac:dyDescent="0.2">
      <c r="B11" s="9" t="s">
        <v>10</v>
      </c>
      <c r="C11" s="44">
        <f t="shared" si="3"/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3">
        <f>C11*P19</f>
        <v>0</v>
      </c>
      <c r="Q11" s="43">
        <f>P11*Q19</f>
        <v>0</v>
      </c>
      <c r="R11" s="43">
        <f>Q11*R19</f>
        <v>0</v>
      </c>
      <c r="S11" s="17"/>
    </row>
    <row r="12" spans="2:19" x14ac:dyDescent="0.2">
      <c r="B12" s="9" t="s">
        <v>48</v>
      </c>
      <c r="C12" s="44">
        <f t="shared" si="3"/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3">
        <f>C12*P19</f>
        <v>0</v>
      </c>
      <c r="Q12" s="43">
        <f>P12*Q19</f>
        <v>0</v>
      </c>
      <c r="R12" s="43">
        <f>Q12*R19</f>
        <v>0</v>
      </c>
      <c r="S12" s="17"/>
    </row>
    <row r="13" spans="2:19" x14ac:dyDescent="0.2">
      <c r="B13" s="9" t="s">
        <v>11</v>
      </c>
      <c r="C13" s="44">
        <f t="shared" si="3"/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3">
        <f>C13*P19</f>
        <v>0</v>
      </c>
      <c r="Q13" s="43">
        <f>P13*Q19</f>
        <v>0</v>
      </c>
      <c r="R13" s="43">
        <f>Q13*R19</f>
        <v>0</v>
      </c>
      <c r="S13" s="17"/>
    </row>
    <row r="14" spans="2:19" x14ac:dyDescent="0.2">
      <c r="B14" s="9" t="s">
        <v>46</v>
      </c>
      <c r="C14" s="44">
        <f t="shared" si="3"/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3">
        <f>C14</f>
        <v>0</v>
      </c>
      <c r="Q14" s="43">
        <f>P14</f>
        <v>0</v>
      </c>
      <c r="R14" s="43">
        <f>Q14</f>
        <v>0</v>
      </c>
      <c r="S14" s="17"/>
    </row>
    <row r="15" spans="2:19" x14ac:dyDescent="0.2">
      <c r="B15" s="9" t="s">
        <v>47</v>
      </c>
      <c r="C15" s="44">
        <f t="shared" si="3"/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3">
        <f>C15*P19</f>
        <v>0</v>
      </c>
      <c r="Q15" s="43">
        <f>P15*Q19</f>
        <v>0</v>
      </c>
      <c r="R15" s="43">
        <f>Q15*R19</f>
        <v>0</v>
      </c>
      <c r="S15" s="17"/>
    </row>
    <row r="16" spans="2:19" x14ac:dyDescent="0.2">
      <c r="B16" s="12" t="s">
        <v>15</v>
      </c>
      <c r="C16" s="39">
        <f>SUM(C5:C15)</f>
        <v>0</v>
      </c>
      <c r="D16" s="39">
        <f t="shared" ref="D16:O16" si="4">SUM(D5:D15)</f>
        <v>0</v>
      </c>
      <c r="E16" s="39">
        <f t="shared" si="4"/>
        <v>0</v>
      </c>
      <c r="F16" s="39">
        <f t="shared" si="4"/>
        <v>0</v>
      </c>
      <c r="G16" s="39">
        <f t="shared" si="4"/>
        <v>0</v>
      </c>
      <c r="H16" s="39">
        <f t="shared" si="4"/>
        <v>0</v>
      </c>
      <c r="I16" s="39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>SUM(P5:P15)</f>
        <v>0</v>
      </c>
      <c r="Q16" s="39">
        <f>SUM(Q5:Q15)</f>
        <v>0</v>
      </c>
      <c r="R16" s="39">
        <f>SUM(R5:R15)</f>
        <v>0</v>
      </c>
      <c r="S16" s="27"/>
    </row>
    <row r="17" spans="1:19" x14ac:dyDescent="0.2">
      <c r="B17" s="13"/>
    </row>
    <row r="18" spans="1:19" ht="25.5" x14ac:dyDescent="0.2">
      <c r="B18" s="13" t="s">
        <v>49</v>
      </c>
      <c r="C18" s="1">
        <v>1.123</v>
      </c>
      <c r="P18" s="1">
        <v>1.0900000000000001</v>
      </c>
      <c r="Q18" s="1">
        <v>1.087</v>
      </c>
      <c r="R18" s="1">
        <v>1.085</v>
      </c>
    </row>
    <row r="19" spans="1:19" ht="25.5" x14ac:dyDescent="0.2">
      <c r="B19" s="13" t="s">
        <v>50</v>
      </c>
      <c r="C19" s="1">
        <v>1.05</v>
      </c>
      <c r="P19" s="1">
        <v>1.05</v>
      </c>
      <c r="Q19" s="1">
        <v>1.05</v>
      </c>
      <c r="R19" s="1">
        <v>1.05</v>
      </c>
    </row>
    <row r="21" spans="1:19" x14ac:dyDescent="0.2">
      <c r="A21" s="75" t="s">
        <v>45</v>
      </c>
      <c r="B21" s="75"/>
    </row>
    <row r="22" spans="1:19" x14ac:dyDescent="0.2">
      <c r="A22" s="61">
        <v>0.66700000000000004</v>
      </c>
      <c r="B22" s="41" t="s">
        <v>59</v>
      </c>
      <c r="C22" s="60">
        <f>C16*$A$22</f>
        <v>0</v>
      </c>
      <c r="D22" s="60">
        <f t="shared" ref="D22:O22" si="5">D16*$A$22</f>
        <v>0</v>
      </c>
      <c r="E22" s="60">
        <f t="shared" si="5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>P16*$A$22</f>
        <v>0</v>
      </c>
      <c r="Q22" s="60">
        <f>Q16*$A$22</f>
        <v>0</v>
      </c>
      <c r="R22" s="60">
        <f>R16*$A$22</f>
        <v>0</v>
      </c>
      <c r="S22" s="2"/>
    </row>
    <row r="23" spans="1:19" x14ac:dyDescent="0.2">
      <c r="A23" s="61">
        <v>0.33300000000000002</v>
      </c>
      <c r="B23" s="41" t="s">
        <v>60</v>
      </c>
      <c r="C23" s="60">
        <f>C16*$A$23</f>
        <v>0</v>
      </c>
      <c r="D23" s="60">
        <f t="shared" ref="D23:O23" si="6">D16*$A$23</f>
        <v>0</v>
      </c>
      <c r="E23" s="60">
        <f t="shared" si="6"/>
        <v>0</v>
      </c>
      <c r="F23" s="60">
        <f t="shared" si="6"/>
        <v>0</v>
      </c>
      <c r="G23" s="60">
        <f t="shared" si="6"/>
        <v>0</v>
      </c>
      <c r="H23" s="60">
        <f t="shared" si="6"/>
        <v>0</v>
      </c>
      <c r="I23" s="60">
        <f t="shared" si="6"/>
        <v>0</v>
      </c>
      <c r="J23" s="60">
        <f t="shared" si="6"/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0">
        <f t="shared" si="6"/>
        <v>0</v>
      </c>
      <c r="O23" s="60">
        <f t="shared" si="6"/>
        <v>0</v>
      </c>
      <c r="P23" s="60">
        <f>P16*$A$23</f>
        <v>0</v>
      </c>
      <c r="Q23" s="60">
        <f>Q16*$A$23</f>
        <v>0</v>
      </c>
      <c r="R23" s="60">
        <f>R16*$A$23</f>
        <v>0</v>
      </c>
      <c r="S23" s="2"/>
    </row>
  </sheetData>
  <mergeCells count="1">
    <mergeCell ref="A21:B21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2:Q37"/>
  <sheetViews>
    <sheetView zoomScale="85" zoomScaleNormal="85" workbookViewId="0">
      <selection activeCell="A3" sqref="A3:Q18"/>
    </sheetView>
  </sheetViews>
  <sheetFormatPr defaultRowHeight="12.75" outlineLevelRow="1" x14ac:dyDescent="0.2"/>
  <cols>
    <col min="1" max="1" width="22.42578125" style="1" customWidth="1"/>
    <col min="2" max="2" width="5.28515625" style="1" customWidth="1"/>
    <col min="3" max="4" width="3.140625" style="1" bestFit="1" customWidth="1"/>
    <col min="5" max="5" width="3.85546875" style="1" bestFit="1" customWidth="1"/>
    <col min="6" max="6" width="3.28515625" style="1" bestFit="1" customWidth="1"/>
    <col min="7" max="7" width="3.7109375" style="1" bestFit="1" customWidth="1"/>
    <col min="8" max="8" width="3.140625" style="1" bestFit="1" customWidth="1"/>
    <col min="9" max="9" width="2.7109375" style="1" bestFit="1" customWidth="1"/>
    <col min="10" max="11" width="3.7109375" style="1" bestFit="1" customWidth="1"/>
    <col min="12" max="13" width="3.140625" style="1" bestFit="1" customWidth="1"/>
    <col min="14" max="14" width="3.7109375" style="1" bestFit="1" customWidth="1"/>
    <col min="15" max="15" width="4.5703125" style="1" bestFit="1" customWidth="1"/>
    <col min="16" max="17" width="5.28515625" style="1" bestFit="1" customWidth="1"/>
    <col min="18" max="16384" width="9.140625" style="1"/>
  </cols>
  <sheetData>
    <row r="2" spans="1:17" x14ac:dyDescent="0.2">
      <c r="A2" s="3" t="s">
        <v>82</v>
      </c>
    </row>
    <row r="3" spans="1:17" ht="24" customHeight="1" x14ac:dyDescent="0.2">
      <c r="A3" s="67" t="s">
        <v>0</v>
      </c>
      <c r="B3" s="71" t="s">
        <v>76</v>
      </c>
      <c r="C3" s="69" t="s">
        <v>64</v>
      </c>
      <c r="D3" s="69" t="s">
        <v>65</v>
      </c>
      <c r="E3" s="69" t="s">
        <v>66</v>
      </c>
      <c r="F3" s="69" t="s">
        <v>67</v>
      </c>
      <c r="G3" s="69" t="s">
        <v>68</v>
      </c>
      <c r="H3" s="69" t="s">
        <v>69</v>
      </c>
      <c r="I3" s="69" t="s">
        <v>70</v>
      </c>
      <c r="J3" s="69" t="s">
        <v>71</v>
      </c>
      <c r="K3" s="69" t="s">
        <v>72</v>
      </c>
      <c r="L3" s="69" t="s">
        <v>73</v>
      </c>
      <c r="M3" s="69" t="s">
        <v>74</v>
      </c>
      <c r="N3" s="69" t="s">
        <v>75</v>
      </c>
      <c r="O3" s="29">
        <v>2021</v>
      </c>
      <c r="P3" s="29">
        <v>2022</v>
      </c>
      <c r="Q3" s="29">
        <v>2023</v>
      </c>
    </row>
    <row r="4" spans="1:17" hidden="1" x14ac:dyDescent="0.2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/>
    </row>
    <row r="5" spans="1:17" x14ac:dyDescent="0.2">
      <c r="A5" s="8" t="s">
        <v>2</v>
      </c>
      <c r="B5" s="39">
        <f>SUM(B6:B10)</f>
        <v>0</v>
      </c>
      <c r="C5" s="39">
        <f t="shared" ref="C5:N5" si="0">SUM(C6:C10)</f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  <c r="O5" s="39">
        <f>SUM(O6:O10)</f>
        <v>0</v>
      </c>
      <c r="P5" s="39">
        <f>SUM(P6:P10)</f>
        <v>0</v>
      </c>
      <c r="Q5" s="39">
        <f>SUM(Q6:Q10)</f>
        <v>0</v>
      </c>
    </row>
    <row r="6" spans="1:17" x14ac:dyDescent="0.2">
      <c r="A6" s="9" t="s">
        <v>3</v>
      </c>
      <c r="B6" s="44">
        <f>SUM(C6:N6)</f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6">
        <f>B6*O20</f>
        <v>0</v>
      </c>
      <c r="P6" s="46">
        <f>O6*P20</f>
        <v>0</v>
      </c>
      <c r="Q6" s="46">
        <f>P6*Q20</f>
        <v>0</v>
      </c>
    </row>
    <row r="7" spans="1:17" hidden="1" outlineLevel="1" x14ac:dyDescent="0.2">
      <c r="A7" s="9" t="s">
        <v>4</v>
      </c>
      <c r="B7" s="40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5">
        <v>0</v>
      </c>
      <c r="P7" s="45">
        <v>0</v>
      </c>
      <c r="Q7" s="45">
        <v>0</v>
      </c>
    </row>
    <row r="8" spans="1:17" ht="25.5" hidden="1" outlineLevel="1" x14ac:dyDescent="0.2">
      <c r="A8" s="9" t="s">
        <v>5</v>
      </c>
      <c r="B8" s="40">
        <v>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5">
        <v>0</v>
      </c>
      <c r="P8" s="45">
        <v>0</v>
      </c>
      <c r="Q8" s="45">
        <v>0</v>
      </c>
    </row>
    <row r="9" spans="1:17" collapsed="1" x14ac:dyDescent="0.2">
      <c r="A9" s="9" t="s">
        <v>6</v>
      </c>
      <c r="B9" s="45">
        <f>B6*0.23</f>
        <v>0</v>
      </c>
      <c r="C9" s="45">
        <f t="shared" ref="C9:N9" si="1">C6*0.23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5">
        <f t="shared" si="1"/>
        <v>0</v>
      </c>
      <c r="O9" s="45">
        <f>(O6+O7+O8)*0.23</f>
        <v>0</v>
      </c>
      <c r="P9" s="45">
        <f>P6*0.23</f>
        <v>0</v>
      </c>
      <c r="Q9" s="45">
        <f>Q6*0.23</f>
        <v>0</v>
      </c>
    </row>
    <row r="10" spans="1:17" x14ac:dyDescent="0.2">
      <c r="A10" s="9" t="s">
        <v>7</v>
      </c>
      <c r="B10" s="45">
        <f>B6*0.045</f>
        <v>0</v>
      </c>
      <c r="C10" s="45">
        <f t="shared" ref="C10:N10" si="2">C6*0.045</f>
        <v>0</v>
      </c>
      <c r="D10" s="45">
        <f t="shared" si="2"/>
        <v>0</v>
      </c>
      <c r="E10" s="45">
        <f t="shared" si="2"/>
        <v>0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45">
        <f t="shared" si="2"/>
        <v>0</v>
      </c>
      <c r="J10" s="45">
        <f t="shared" si="2"/>
        <v>0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>(O6+O7+O8)*0.045</f>
        <v>0</v>
      </c>
      <c r="P10" s="45">
        <f>P6*0.045</f>
        <v>0</v>
      </c>
      <c r="Q10" s="45">
        <f>Q6*0.045</f>
        <v>0</v>
      </c>
    </row>
    <row r="11" spans="1:17" x14ac:dyDescent="0.2">
      <c r="A11" s="9" t="s">
        <v>8</v>
      </c>
      <c r="B11" s="44">
        <f t="shared" ref="B11:B14" si="3">SUM(C11:N11)</f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5">
        <f>B11*O21</f>
        <v>0</v>
      </c>
      <c r="P11" s="45">
        <f>O11*P21</f>
        <v>0</v>
      </c>
      <c r="Q11" s="45">
        <f>P11*Q21</f>
        <v>0</v>
      </c>
    </row>
    <row r="12" spans="1:17" x14ac:dyDescent="0.2">
      <c r="A12" s="9" t="s">
        <v>9</v>
      </c>
      <c r="B12" s="44">
        <f t="shared" si="3"/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</row>
    <row r="13" spans="1:17" x14ac:dyDescent="0.2">
      <c r="A13" s="9" t="s">
        <v>10</v>
      </c>
      <c r="B13" s="44">
        <f t="shared" si="3"/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>
        <f>B13*O21</f>
        <v>0</v>
      </c>
      <c r="P13" s="45">
        <f>O13*P21</f>
        <v>0</v>
      </c>
      <c r="Q13" s="45">
        <f>P13*Q21</f>
        <v>0</v>
      </c>
    </row>
    <row r="14" spans="1:17" x14ac:dyDescent="0.2">
      <c r="A14" s="9" t="s">
        <v>11</v>
      </c>
      <c r="B14" s="44">
        <f t="shared" si="3"/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5">
        <f>B14*O21</f>
        <v>0</v>
      </c>
      <c r="P14" s="45">
        <f>O14*P21</f>
        <v>0</v>
      </c>
      <c r="Q14" s="45">
        <f>P14*Q21</f>
        <v>0</v>
      </c>
    </row>
    <row r="15" spans="1:17" x14ac:dyDescent="0.2">
      <c r="A15" s="9" t="s">
        <v>12</v>
      </c>
      <c r="B15" s="45">
        <f>Distributie!C19</f>
        <v>0</v>
      </c>
      <c r="C15" s="45">
        <f>Distributie!D19</f>
        <v>0</v>
      </c>
      <c r="D15" s="45">
        <f>Distributie!E19</f>
        <v>0</v>
      </c>
      <c r="E15" s="45">
        <f>Distributie!F19</f>
        <v>0</v>
      </c>
      <c r="F15" s="45">
        <f>Distributie!G19</f>
        <v>0</v>
      </c>
      <c r="G15" s="45">
        <f>Distributie!H19</f>
        <v>0</v>
      </c>
      <c r="H15" s="45">
        <f>Distributie!I19</f>
        <v>0</v>
      </c>
      <c r="I15" s="45">
        <f>Distributie!J19</f>
        <v>0</v>
      </c>
      <c r="J15" s="45">
        <f>Distributie!K19</f>
        <v>0</v>
      </c>
      <c r="K15" s="45">
        <f>Distributie!L19</f>
        <v>0</v>
      </c>
      <c r="L15" s="45">
        <f>Distributie!M19</f>
        <v>0</v>
      </c>
      <c r="M15" s="45">
        <f>Distributie!N19</f>
        <v>0</v>
      </c>
      <c r="N15" s="45">
        <f>Distributie!O19</f>
        <v>0</v>
      </c>
      <c r="O15" s="45">
        <f>Distributie!P19</f>
        <v>0</v>
      </c>
      <c r="P15" s="45">
        <f>Distributie!Q19</f>
        <v>0</v>
      </c>
      <c r="Q15" s="45">
        <f>Distributie!R19</f>
        <v>0</v>
      </c>
    </row>
    <row r="16" spans="1:17" x14ac:dyDescent="0.2">
      <c r="A16" s="9" t="s">
        <v>13</v>
      </c>
      <c r="B16" s="45">
        <f>Admin!C22</f>
        <v>0</v>
      </c>
      <c r="C16" s="45">
        <f>Admin!D22</f>
        <v>0</v>
      </c>
      <c r="D16" s="45">
        <f>Admin!E22</f>
        <v>0</v>
      </c>
      <c r="E16" s="45">
        <f>Admin!F22</f>
        <v>0</v>
      </c>
      <c r="F16" s="45">
        <f>Admin!G22</f>
        <v>0</v>
      </c>
      <c r="G16" s="45">
        <f>Admin!H22</f>
        <v>0</v>
      </c>
      <c r="H16" s="45">
        <f>Admin!I22</f>
        <v>0</v>
      </c>
      <c r="I16" s="45">
        <f>Admin!J22</f>
        <v>0</v>
      </c>
      <c r="J16" s="45">
        <f>Admin!K22</f>
        <v>0</v>
      </c>
      <c r="K16" s="45">
        <f>Admin!L22</f>
        <v>0</v>
      </c>
      <c r="L16" s="45">
        <f>Admin!M22</f>
        <v>0</v>
      </c>
      <c r="M16" s="45">
        <f>Admin!N22</f>
        <v>0</v>
      </c>
      <c r="N16" s="45">
        <f>Admin!O22</f>
        <v>0</v>
      </c>
      <c r="O16" s="45">
        <f>Admin!P22</f>
        <v>0</v>
      </c>
      <c r="P16" s="45">
        <f>Admin!Q22</f>
        <v>0</v>
      </c>
      <c r="Q16" s="45">
        <f>Admin!R22</f>
        <v>0</v>
      </c>
    </row>
    <row r="17" spans="1:17" x14ac:dyDescent="0.2">
      <c r="A17" s="9" t="s">
        <v>14</v>
      </c>
      <c r="B17" s="44">
        <f t="shared" ref="B17" si="4">SUM(C17:N17)</f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5">
        <f>B17*O21</f>
        <v>0</v>
      </c>
      <c r="P17" s="45">
        <f>O17*P21</f>
        <v>0</v>
      </c>
      <c r="Q17" s="45">
        <f>P17*Q21</f>
        <v>0</v>
      </c>
    </row>
    <row r="18" spans="1:17" x14ac:dyDescent="0.2">
      <c r="A18" s="12" t="s">
        <v>15</v>
      </c>
      <c r="B18" s="39">
        <f>SUM(B6:B17)</f>
        <v>0</v>
      </c>
      <c r="C18" s="39">
        <f t="shared" ref="C18:N18" si="5">SUM(C6:C17)</f>
        <v>0</v>
      </c>
      <c r="D18" s="39">
        <f t="shared" si="5"/>
        <v>0</v>
      </c>
      <c r="E18" s="39">
        <f t="shared" si="5"/>
        <v>0</v>
      </c>
      <c r="F18" s="39">
        <f t="shared" si="5"/>
        <v>0</v>
      </c>
      <c r="G18" s="39">
        <f t="shared" si="5"/>
        <v>0</v>
      </c>
      <c r="H18" s="39">
        <f t="shared" si="5"/>
        <v>0</v>
      </c>
      <c r="I18" s="39">
        <f t="shared" si="5"/>
        <v>0</v>
      </c>
      <c r="J18" s="39">
        <f t="shared" si="5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>SUM(O6:O17)</f>
        <v>0</v>
      </c>
      <c r="P18" s="39">
        <f>SUM(P6:P17)</f>
        <v>0</v>
      </c>
      <c r="Q18" s="39">
        <f>SUM(Q6:Q17)</f>
        <v>0</v>
      </c>
    </row>
    <row r="19" spans="1:17" x14ac:dyDescent="0.2">
      <c r="A19" s="13"/>
    </row>
    <row r="20" spans="1:17" ht="25.5" x14ac:dyDescent="0.2">
      <c r="A20" s="13" t="s">
        <v>49</v>
      </c>
      <c r="B20" s="1">
        <v>1.123</v>
      </c>
      <c r="O20" s="1">
        <v>1.0900000000000001</v>
      </c>
      <c r="P20" s="1">
        <v>1.087</v>
      </c>
      <c r="Q20" s="1">
        <v>1.085</v>
      </c>
    </row>
    <row r="21" spans="1:17" ht="25.5" x14ac:dyDescent="0.2">
      <c r="A21" s="13" t="s">
        <v>50</v>
      </c>
      <c r="B21" s="1">
        <v>1.05</v>
      </c>
      <c r="O21" s="1">
        <v>1.05</v>
      </c>
      <c r="P21" s="1">
        <v>1.05</v>
      </c>
      <c r="Q21" s="1">
        <v>1.05</v>
      </c>
    </row>
    <row r="22" spans="1:17" x14ac:dyDescent="0.2">
      <c r="A22" s="62" t="s">
        <v>45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7" x14ac:dyDescent="0.2">
      <c r="A23" s="64" t="s">
        <v>59</v>
      </c>
      <c r="B23" s="65">
        <f>Distributie!A19</f>
        <v>0.66700000000000004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2"/>
      <c r="P23" s="42"/>
      <c r="Q23" s="42"/>
    </row>
    <row r="24" spans="1:17" x14ac:dyDescent="0.2">
      <c r="A24" s="64" t="s">
        <v>60</v>
      </c>
      <c r="B24" s="65">
        <f>Distributie!A20</f>
        <v>0.33300000000000002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42"/>
      <c r="P24" s="42"/>
      <c r="Q24" s="42"/>
    </row>
    <row r="25" spans="1:17" x14ac:dyDescent="0.2">
      <c r="A25" s="14"/>
    </row>
    <row r="29" spans="1:17" x14ac:dyDescent="0.2">
      <c r="P29" s="1" t="s">
        <v>16</v>
      </c>
    </row>
    <row r="37" spans="1:17" ht="49.9" customHeight="1" x14ac:dyDescent="0.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Q25"/>
  <sheetViews>
    <sheetView zoomScale="85" zoomScaleNormal="85" workbookViewId="0">
      <selection activeCell="A2" sqref="A2:Q16"/>
    </sheetView>
  </sheetViews>
  <sheetFormatPr defaultRowHeight="12.75" outlineLevelRow="1" x14ac:dyDescent="0.2"/>
  <cols>
    <col min="1" max="1" width="21.7109375" style="1" customWidth="1"/>
    <col min="2" max="2" width="5.42578125" style="1" customWidth="1"/>
    <col min="3" max="4" width="3" style="1" bestFit="1" customWidth="1"/>
    <col min="5" max="5" width="3.5703125" style="1" bestFit="1" customWidth="1"/>
    <col min="6" max="7" width="3.28515625" style="1" bestFit="1" customWidth="1"/>
    <col min="8" max="8" width="3" style="1" bestFit="1" customWidth="1"/>
    <col min="9" max="9" width="2.42578125" style="1" bestFit="1" customWidth="1"/>
    <col min="10" max="10" width="3.5703125" style="1" bestFit="1" customWidth="1"/>
    <col min="11" max="11" width="3.42578125" style="1" bestFit="1" customWidth="1"/>
    <col min="12" max="12" width="2.85546875" style="1" bestFit="1" customWidth="1"/>
    <col min="13" max="13" width="3" style="1" bestFit="1" customWidth="1"/>
    <col min="14" max="14" width="3.42578125" style="1" bestFit="1" customWidth="1"/>
    <col min="15" max="15" width="4.42578125" style="1" bestFit="1" customWidth="1"/>
    <col min="16" max="17" width="5.28515625" style="1" bestFit="1" customWidth="1"/>
    <col min="18" max="16384" width="9.140625" style="1"/>
  </cols>
  <sheetData>
    <row r="1" spans="1:17" x14ac:dyDescent="0.2">
      <c r="A1" s="3" t="s">
        <v>83</v>
      </c>
    </row>
    <row r="2" spans="1:17" ht="25.5" customHeight="1" x14ac:dyDescent="0.2">
      <c r="A2" s="67" t="s">
        <v>0</v>
      </c>
      <c r="B2" s="71" t="s">
        <v>76</v>
      </c>
      <c r="C2" s="69" t="s">
        <v>64</v>
      </c>
      <c r="D2" s="69" t="s">
        <v>65</v>
      </c>
      <c r="E2" s="69" t="s">
        <v>66</v>
      </c>
      <c r="F2" s="69" t="s">
        <v>67</v>
      </c>
      <c r="G2" s="69" t="s">
        <v>68</v>
      </c>
      <c r="H2" s="69" t="s">
        <v>69</v>
      </c>
      <c r="I2" s="69" t="s">
        <v>70</v>
      </c>
      <c r="J2" s="69" t="s">
        <v>71</v>
      </c>
      <c r="K2" s="69" t="s">
        <v>72</v>
      </c>
      <c r="L2" s="69" t="s">
        <v>73</v>
      </c>
      <c r="M2" s="69" t="s">
        <v>74</v>
      </c>
      <c r="N2" s="69" t="s">
        <v>75</v>
      </c>
      <c r="O2" s="29">
        <v>2021</v>
      </c>
      <c r="P2" s="29">
        <v>2022</v>
      </c>
      <c r="Q2" s="29">
        <v>2023</v>
      </c>
    </row>
    <row r="3" spans="1:17" x14ac:dyDescent="0.2">
      <c r="A3" s="8" t="s">
        <v>2</v>
      </c>
      <c r="B3" s="39">
        <f>SUM(B4:B8)</f>
        <v>0</v>
      </c>
      <c r="C3" s="39">
        <f t="shared" ref="C3:N3" si="0">SUM(C4:C8)</f>
        <v>0</v>
      </c>
      <c r="D3" s="39">
        <f t="shared" si="0"/>
        <v>0</v>
      </c>
      <c r="E3" s="39">
        <f t="shared" si="0"/>
        <v>0</v>
      </c>
      <c r="F3" s="39">
        <f t="shared" si="0"/>
        <v>0</v>
      </c>
      <c r="G3" s="39">
        <f t="shared" si="0"/>
        <v>0</v>
      </c>
      <c r="H3" s="39">
        <f t="shared" si="0"/>
        <v>0</v>
      </c>
      <c r="I3" s="39">
        <f t="shared" si="0"/>
        <v>0</v>
      </c>
      <c r="J3" s="39">
        <f t="shared" si="0"/>
        <v>0</v>
      </c>
      <c r="K3" s="39">
        <f t="shared" si="0"/>
        <v>0</v>
      </c>
      <c r="L3" s="39">
        <f t="shared" si="0"/>
        <v>0</v>
      </c>
      <c r="M3" s="39">
        <f t="shared" si="0"/>
        <v>0</v>
      </c>
      <c r="N3" s="39">
        <f t="shared" si="0"/>
        <v>0</v>
      </c>
      <c r="O3" s="39">
        <f>SUM(O4:O8)</f>
        <v>0</v>
      </c>
      <c r="P3" s="39">
        <f>SUM(P4:P8)</f>
        <v>0</v>
      </c>
      <c r="Q3" s="39">
        <f>SUM(Q4:Q8)</f>
        <v>0</v>
      </c>
    </row>
    <row r="4" spans="1:17" x14ac:dyDescent="0.2">
      <c r="A4" s="9" t="s">
        <v>3</v>
      </c>
      <c r="B4" s="44">
        <f>SUM(C4:N4)</f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3">
        <f>B4*O18</f>
        <v>0</v>
      </c>
      <c r="P4" s="43">
        <f>O4*P18</f>
        <v>0</v>
      </c>
      <c r="Q4" s="43">
        <f>P4*Q18</f>
        <v>0</v>
      </c>
    </row>
    <row r="5" spans="1:17" hidden="1" outlineLevel="1" x14ac:dyDescent="0.2">
      <c r="A5" s="9" t="s">
        <v>4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3">
        <v>0</v>
      </c>
      <c r="P5" s="43">
        <v>0</v>
      </c>
      <c r="Q5" s="43">
        <v>0</v>
      </c>
    </row>
    <row r="6" spans="1:17" ht="25.5" hidden="1" outlineLevel="1" x14ac:dyDescent="0.2">
      <c r="A6" s="9" t="s">
        <v>5</v>
      </c>
      <c r="B6" s="10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3">
        <v>0</v>
      </c>
      <c r="P6" s="43">
        <v>0</v>
      </c>
      <c r="Q6" s="43">
        <v>0</v>
      </c>
    </row>
    <row r="7" spans="1:17" collapsed="1" x14ac:dyDescent="0.2">
      <c r="A7" s="9" t="s">
        <v>6</v>
      </c>
      <c r="B7" s="43">
        <f>B4*0.23</f>
        <v>0</v>
      </c>
      <c r="C7" s="43">
        <f t="shared" ref="C7:N7" si="1">C4*0.23</f>
        <v>0</v>
      </c>
      <c r="D7" s="43">
        <f t="shared" si="1"/>
        <v>0</v>
      </c>
      <c r="E7" s="43">
        <f t="shared" si="1"/>
        <v>0</v>
      </c>
      <c r="F7" s="43">
        <f t="shared" si="1"/>
        <v>0</v>
      </c>
      <c r="G7" s="43">
        <f t="shared" si="1"/>
        <v>0</v>
      </c>
      <c r="H7" s="43">
        <f t="shared" si="1"/>
        <v>0</v>
      </c>
      <c r="I7" s="43">
        <f t="shared" si="1"/>
        <v>0</v>
      </c>
      <c r="J7" s="43">
        <f t="shared" si="1"/>
        <v>0</v>
      </c>
      <c r="K7" s="43">
        <f t="shared" si="1"/>
        <v>0</v>
      </c>
      <c r="L7" s="43">
        <f t="shared" si="1"/>
        <v>0</v>
      </c>
      <c r="M7" s="43">
        <f t="shared" si="1"/>
        <v>0</v>
      </c>
      <c r="N7" s="43">
        <f t="shared" si="1"/>
        <v>0</v>
      </c>
      <c r="O7" s="43">
        <f>(O4+O5+O6)*0.23</f>
        <v>0</v>
      </c>
      <c r="P7" s="43">
        <f>(P4+P5+P6)*0.23</f>
        <v>0</v>
      </c>
      <c r="Q7" s="43">
        <f>(Q4+Q5+Q6)*0.23</f>
        <v>0</v>
      </c>
    </row>
    <row r="8" spans="1:17" x14ac:dyDescent="0.2">
      <c r="A8" s="9" t="s">
        <v>7</v>
      </c>
      <c r="B8" s="43">
        <f>B4*0.045</f>
        <v>0</v>
      </c>
      <c r="C8" s="43">
        <f t="shared" ref="C8:N8" si="2">C4*0.045</f>
        <v>0</v>
      </c>
      <c r="D8" s="43">
        <f t="shared" si="2"/>
        <v>0</v>
      </c>
      <c r="E8" s="43">
        <f t="shared" si="2"/>
        <v>0</v>
      </c>
      <c r="F8" s="43">
        <f t="shared" si="2"/>
        <v>0</v>
      </c>
      <c r="G8" s="43">
        <f t="shared" si="2"/>
        <v>0</v>
      </c>
      <c r="H8" s="43">
        <f t="shared" si="2"/>
        <v>0</v>
      </c>
      <c r="I8" s="43">
        <f t="shared" si="2"/>
        <v>0</v>
      </c>
      <c r="J8" s="43">
        <f t="shared" si="2"/>
        <v>0</v>
      </c>
      <c r="K8" s="43">
        <f t="shared" si="2"/>
        <v>0</v>
      </c>
      <c r="L8" s="43">
        <f t="shared" si="2"/>
        <v>0</v>
      </c>
      <c r="M8" s="43">
        <f t="shared" si="2"/>
        <v>0</v>
      </c>
      <c r="N8" s="43">
        <f t="shared" si="2"/>
        <v>0</v>
      </c>
      <c r="O8" s="43">
        <f>(O4+O5+O6)*0.045</f>
        <v>0</v>
      </c>
      <c r="P8" s="43">
        <f>(P4+P5+P6)*0.045</f>
        <v>0</v>
      </c>
      <c r="Q8" s="43">
        <f>(Q4+Q5+Q6)*0.045</f>
        <v>0</v>
      </c>
    </row>
    <row r="9" spans="1:17" x14ac:dyDescent="0.2">
      <c r="A9" s="9" t="s">
        <v>8</v>
      </c>
      <c r="B9" s="44">
        <f t="shared" ref="B9:B12" si="3">SUM(C9:N9)</f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3">
        <f>B9*O19</f>
        <v>0</v>
      </c>
      <c r="P9" s="43">
        <f>O9*P19</f>
        <v>0</v>
      </c>
      <c r="Q9" s="43">
        <f>P9*Q19</f>
        <v>0</v>
      </c>
    </row>
    <row r="10" spans="1:17" x14ac:dyDescent="0.2">
      <c r="A10" s="9" t="s">
        <v>9</v>
      </c>
      <c r="B10" s="44">
        <f t="shared" si="3"/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</row>
    <row r="11" spans="1:17" x14ac:dyDescent="0.2">
      <c r="A11" s="9" t="s">
        <v>10</v>
      </c>
      <c r="B11" s="44">
        <f t="shared" si="3"/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5">
        <f>B11*O19</f>
        <v>0</v>
      </c>
      <c r="P11" s="45">
        <f>O11*P19</f>
        <v>0</v>
      </c>
      <c r="Q11" s="45">
        <f>P11*Q19</f>
        <v>0</v>
      </c>
    </row>
    <row r="12" spans="1:17" x14ac:dyDescent="0.2">
      <c r="A12" s="9" t="s">
        <v>11</v>
      </c>
      <c r="B12" s="44">
        <f t="shared" si="3"/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5">
        <f>B12*O19</f>
        <v>0</v>
      </c>
      <c r="P12" s="45">
        <f>O12*P19</f>
        <v>0</v>
      </c>
      <c r="Q12" s="45">
        <f>P12*Q19</f>
        <v>0</v>
      </c>
    </row>
    <row r="13" spans="1:17" x14ac:dyDescent="0.2">
      <c r="A13" s="9" t="s">
        <v>12</v>
      </c>
      <c r="B13" s="43">
        <f>Distributie!C20</f>
        <v>0</v>
      </c>
      <c r="C13" s="43">
        <f>Distributie!D20</f>
        <v>0</v>
      </c>
      <c r="D13" s="43">
        <f>Distributie!E20</f>
        <v>0</v>
      </c>
      <c r="E13" s="43">
        <f>Distributie!F20</f>
        <v>0</v>
      </c>
      <c r="F13" s="43">
        <f>Distributie!G20</f>
        <v>0</v>
      </c>
      <c r="G13" s="43">
        <f>Distributie!H20</f>
        <v>0</v>
      </c>
      <c r="H13" s="43">
        <f>Distributie!I20</f>
        <v>0</v>
      </c>
      <c r="I13" s="43">
        <f>Distributie!J20</f>
        <v>0</v>
      </c>
      <c r="J13" s="43">
        <f>Distributie!K20</f>
        <v>0</v>
      </c>
      <c r="K13" s="43">
        <f>Distributie!L20</f>
        <v>0</v>
      </c>
      <c r="L13" s="43">
        <f>Distributie!M20</f>
        <v>0</v>
      </c>
      <c r="M13" s="43">
        <f>Distributie!N20</f>
        <v>0</v>
      </c>
      <c r="N13" s="43">
        <f>Distributie!O20</f>
        <v>0</v>
      </c>
      <c r="O13" s="43">
        <f>Distributie!P20</f>
        <v>0</v>
      </c>
      <c r="P13" s="43">
        <f>Distributie!Q20</f>
        <v>0</v>
      </c>
      <c r="Q13" s="43">
        <f>Distributie!R20</f>
        <v>0</v>
      </c>
    </row>
    <row r="14" spans="1:17" x14ac:dyDescent="0.2">
      <c r="A14" s="9" t="s">
        <v>13</v>
      </c>
      <c r="B14" s="43">
        <f>Admin!C23</f>
        <v>0</v>
      </c>
      <c r="C14" s="43">
        <f>Admin!D23</f>
        <v>0</v>
      </c>
      <c r="D14" s="43">
        <f>Admin!E23</f>
        <v>0</v>
      </c>
      <c r="E14" s="43">
        <f>Admin!F23</f>
        <v>0</v>
      </c>
      <c r="F14" s="43">
        <f>Admin!G23</f>
        <v>0</v>
      </c>
      <c r="G14" s="43">
        <f>Admin!H23</f>
        <v>0</v>
      </c>
      <c r="H14" s="43">
        <f>Admin!I23</f>
        <v>0</v>
      </c>
      <c r="I14" s="43">
        <f>Admin!J23</f>
        <v>0</v>
      </c>
      <c r="J14" s="43">
        <f>Admin!K23</f>
        <v>0</v>
      </c>
      <c r="K14" s="43">
        <f>Admin!L23</f>
        <v>0</v>
      </c>
      <c r="L14" s="43">
        <f>Admin!M23</f>
        <v>0</v>
      </c>
      <c r="M14" s="43">
        <f>Admin!N23</f>
        <v>0</v>
      </c>
      <c r="N14" s="43">
        <f>Admin!O23</f>
        <v>0</v>
      </c>
      <c r="O14" s="43">
        <f>Admin!P23</f>
        <v>0</v>
      </c>
      <c r="P14" s="43">
        <f>Admin!Q23</f>
        <v>0</v>
      </c>
      <c r="Q14" s="43">
        <f>Admin!R23</f>
        <v>0</v>
      </c>
    </row>
    <row r="15" spans="1:17" x14ac:dyDescent="0.2">
      <c r="A15" s="9" t="s">
        <v>14</v>
      </c>
      <c r="B15" s="44">
        <f t="shared" ref="B15" si="4">SUM(C15:N15)</f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3">
        <f>B15*O19</f>
        <v>0</v>
      </c>
      <c r="P15" s="43">
        <f>O15*P19</f>
        <v>0</v>
      </c>
      <c r="Q15" s="43">
        <f>P15*Q19</f>
        <v>0</v>
      </c>
    </row>
    <row r="16" spans="1:17" x14ac:dyDescent="0.2">
      <c r="A16" s="12" t="s">
        <v>15</v>
      </c>
      <c r="B16" s="39">
        <f>SUM(B4:B15)</f>
        <v>0</v>
      </c>
      <c r="C16" s="39">
        <f t="shared" ref="C16:N16" si="5">SUM(C4:C15)</f>
        <v>0</v>
      </c>
      <c r="D16" s="39">
        <f t="shared" si="5"/>
        <v>0</v>
      </c>
      <c r="E16" s="39">
        <f t="shared" si="5"/>
        <v>0</v>
      </c>
      <c r="F16" s="39">
        <f t="shared" si="5"/>
        <v>0</v>
      </c>
      <c r="G16" s="39">
        <f t="shared" si="5"/>
        <v>0</v>
      </c>
      <c r="H16" s="39">
        <f t="shared" si="5"/>
        <v>0</v>
      </c>
      <c r="I16" s="39">
        <f t="shared" si="5"/>
        <v>0</v>
      </c>
      <c r="J16" s="39">
        <f t="shared" si="5"/>
        <v>0</v>
      </c>
      <c r="K16" s="39">
        <f t="shared" si="5"/>
        <v>0</v>
      </c>
      <c r="L16" s="39">
        <f t="shared" si="5"/>
        <v>0</v>
      </c>
      <c r="M16" s="39">
        <f t="shared" si="5"/>
        <v>0</v>
      </c>
      <c r="N16" s="39">
        <f t="shared" si="5"/>
        <v>0</v>
      </c>
      <c r="O16" s="39">
        <f>SUM(O4:O15)</f>
        <v>0</v>
      </c>
      <c r="P16" s="39">
        <f>SUM(P4:P15)</f>
        <v>0</v>
      </c>
      <c r="Q16" s="39">
        <f>SUM(Q4:Q15)</f>
        <v>0</v>
      </c>
    </row>
    <row r="17" spans="1:17" x14ac:dyDescent="0.2">
      <c r="A17" s="13"/>
    </row>
    <row r="18" spans="1:17" ht="25.5" x14ac:dyDescent="0.2">
      <c r="A18" s="13" t="s">
        <v>49</v>
      </c>
      <c r="B18" s="1">
        <v>1.123</v>
      </c>
      <c r="O18" s="1">
        <v>1.0900000000000001</v>
      </c>
      <c r="P18" s="1">
        <v>1.087</v>
      </c>
      <c r="Q18" s="1">
        <v>1.085</v>
      </c>
    </row>
    <row r="19" spans="1:17" ht="25.5" x14ac:dyDescent="0.2">
      <c r="A19" s="13" t="s">
        <v>50</v>
      </c>
      <c r="B19" s="1">
        <v>1.05</v>
      </c>
      <c r="O19" s="1">
        <v>1.05</v>
      </c>
      <c r="P19" s="1">
        <v>1.05</v>
      </c>
      <c r="Q19" s="1">
        <v>1.05</v>
      </c>
    </row>
    <row r="20" spans="1:17" x14ac:dyDescent="0.2">
      <c r="A20" s="62" t="s">
        <v>45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7" x14ac:dyDescent="0.2">
      <c r="A21" s="64" t="s">
        <v>59</v>
      </c>
      <c r="B21" s="65">
        <f>Distributie!A19</f>
        <v>0.66700000000000004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42"/>
      <c r="P21" s="42"/>
      <c r="Q21" s="42"/>
    </row>
    <row r="22" spans="1:17" x14ac:dyDescent="0.2">
      <c r="A22" s="64" t="s">
        <v>60</v>
      </c>
      <c r="B22" s="65">
        <f>Distributie!A20</f>
        <v>0.33300000000000002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42"/>
      <c r="P22" s="42"/>
      <c r="Q22" s="42"/>
    </row>
    <row r="25" spans="1:17" x14ac:dyDescent="0.2">
      <c r="A25" s="14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2:Q33"/>
  <sheetViews>
    <sheetView zoomScale="85" zoomScaleNormal="85" workbookViewId="0">
      <selection activeCell="A3" sqref="A3:Q10"/>
    </sheetView>
  </sheetViews>
  <sheetFormatPr defaultRowHeight="12.75" x14ac:dyDescent="0.2"/>
  <cols>
    <col min="1" max="1" width="25" style="1" customWidth="1"/>
    <col min="2" max="2" width="6.140625" style="1" bestFit="1" customWidth="1"/>
    <col min="3" max="14" width="4.140625" style="1" bestFit="1" customWidth="1"/>
    <col min="15" max="17" width="4.5703125" style="1" bestFit="1" customWidth="1"/>
    <col min="18" max="16384" width="9.140625" style="1"/>
  </cols>
  <sheetData>
    <row r="2" spans="1:17" x14ac:dyDescent="0.2">
      <c r="A2" s="41" t="s">
        <v>84</v>
      </c>
    </row>
    <row r="3" spans="1:17" ht="25.5" customHeight="1" x14ac:dyDescent="0.2">
      <c r="A3" s="28" t="s">
        <v>17</v>
      </c>
      <c r="B3" s="70" t="s">
        <v>79</v>
      </c>
      <c r="C3" s="69" t="s">
        <v>64</v>
      </c>
      <c r="D3" s="69" t="s">
        <v>65</v>
      </c>
      <c r="E3" s="69" t="s">
        <v>66</v>
      </c>
      <c r="F3" s="69" t="s">
        <v>67</v>
      </c>
      <c r="G3" s="69" t="s">
        <v>68</v>
      </c>
      <c r="H3" s="69" t="s">
        <v>69</v>
      </c>
      <c r="I3" s="69" t="s">
        <v>70</v>
      </c>
      <c r="J3" s="69" t="s">
        <v>71</v>
      </c>
      <c r="K3" s="69" t="s">
        <v>72</v>
      </c>
      <c r="L3" s="69" t="s">
        <v>73</v>
      </c>
      <c r="M3" s="69" t="s">
        <v>74</v>
      </c>
      <c r="N3" s="69" t="s">
        <v>75</v>
      </c>
      <c r="O3" s="29">
        <v>2021</v>
      </c>
      <c r="P3" s="29">
        <v>2022</v>
      </c>
      <c r="Q3" s="29">
        <v>2023</v>
      </c>
    </row>
    <row r="4" spans="1:17" x14ac:dyDescent="0.2">
      <c r="A4" s="19" t="s">
        <v>18</v>
      </c>
      <c r="B4" s="49">
        <f>SUM(C4:N4)</f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</row>
    <row r="5" spans="1:17" x14ac:dyDescent="0.2">
      <c r="A5" s="19" t="s">
        <v>19</v>
      </c>
      <c r="B5" s="50">
        <f>SUM(C5:N5)</f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</row>
    <row r="6" spans="1:17" ht="25.5" x14ac:dyDescent="0.2">
      <c r="A6" s="20" t="s">
        <v>20</v>
      </c>
      <c r="B6" s="47">
        <f>B4*B5</f>
        <v>0</v>
      </c>
      <c r="C6" s="47">
        <f t="shared" ref="C6:N6" si="0">C4*C5</f>
        <v>0</v>
      </c>
      <c r="D6" s="47">
        <f t="shared" si="0"/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47">
        <f t="shared" si="0"/>
        <v>0</v>
      </c>
      <c r="O6" s="47">
        <f>O4*O5</f>
        <v>0</v>
      </c>
      <c r="P6" s="47">
        <f>P4*P5</f>
        <v>0</v>
      </c>
      <c r="Q6" s="47">
        <f>Q4*Q5</f>
        <v>0</v>
      </c>
    </row>
    <row r="7" spans="1:17" x14ac:dyDescent="0.2">
      <c r="A7" s="19" t="s">
        <v>21</v>
      </c>
      <c r="B7" s="49">
        <f>SUM(C7:N7)</f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</row>
    <row r="8" spans="1:17" x14ac:dyDescent="0.2">
      <c r="A8" s="19" t="s">
        <v>22</v>
      </c>
      <c r="B8" s="50">
        <f>SUM(C8:N8)</f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</row>
    <row r="9" spans="1:17" ht="25.5" x14ac:dyDescent="0.2">
      <c r="A9" s="20" t="s">
        <v>23</v>
      </c>
      <c r="B9" s="47">
        <f>B7*B8</f>
        <v>0</v>
      </c>
      <c r="C9" s="47">
        <f t="shared" ref="C9:N9" si="1">C7*C8</f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7">
        <f t="shared" si="1"/>
        <v>0</v>
      </c>
      <c r="O9" s="47">
        <f>O7*O8</f>
        <v>0</v>
      </c>
      <c r="P9" s="47">
        <f>P7*P8</f>
        <v>0</v>
      </c>
      <c r="Q9" s="47">
        <f>Q7*Q8</f>
        <v>0</v>
      </c>
    </row>
    <row r="10" spans="1:17" x14ac:dyDescent="0.2">
      <c r="A10" s="83" t="s">
        <v>24</v>
      </c>
      <c r="B10" s="48">
        <f>B6+B9</f>
        <v>0</v>
      </c>
      <c r="C10" s="48">
        <f t="shared" ref="C10:N10" si="2">C6+C9</f>
        <v>0</v>
      </c>
      <c r="D10" s="48">
        <f t="shared" si="2"/>
        <v>0</v>
      </c>
      <c r="E10" s="48">
        <f t="shared" si="2"/>
        <v>0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48">
        <f t="shared" si="2"/>
        <v>0</v>
      </c>
      <c r="J10" s="48">
        <f t="shared" si="2"/>
        <v>0</v>
      </c>
      <c r="K10" s="48">
        <f t="shared" si="2"/>
        <v>0</v>
      </c>
      <c r="L10" s="48">
        <f t="shared" si="2"/>
        <v>0</v>
      </c>
      <c r="M10" s="48">
        <f t="shared" si="2"/>
        <v>0</v>
      </c>
      <c r="N10" s="48">
        <f t="shared" si="2"/>
        <v>0</v>
      </c>
      <c r="O10" s="48">
        <f>O6+O9</f>
        <v>0</v>
      </c>
      <c r="P10" s="48">
        <f>P6+P9</f>
        <v>0</v>
      </c>
      <c r="Q10" s="48">
        <f>Q6+Q9</f>
        <v>0</v>
      </c>
    </row>
    <row r="11" spans="1:17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7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7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7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7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7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2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2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2">
      <c r="A20" s="2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">
      <c r="A23" s="2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2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2">
      <c r="A29" s="2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3" spans="1:14" x14ac:dyDescent="0.2">
      <c r="A33" s="24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Q18"/>
  <sheetViews>
    <sheetView zoomScale="85" zoomScaleNormal="85" workbookViewId="0">
      <selection activeCell="A3" sqref="A3:Q12"/>
    </sheetView>
  </sheetViews>
  <sheetFormatPr defaultColWidth="8.85546875" defaultRowHeight="12.75" x14ac:dyDescent="0.2"/>
  <cols>
    <col min="1" max="1" width="33.140625" style="1" customWidth="1"/>
    <col min="2" max="2" width="6.140625" style="1" bestFit="1" customWidth="1"/>
    <col min="3" max="4" width="3.140625" style="1" bestFit="1" customWidth="1"/>
    <col min="5" max="5" width="3.85546875" style="1" bestFit="1" customWidth="1"/>
    <col min="6" max="6" width="3.28515625" style="1" bestFit="1" customWidth="1"/>
    <col min="7" max="7" width="3.7109375" style="1" bestFit="1" customWidth="1"/>
    <col min="8" max="8" width="3.140625" style="1" bestFit="1" customWidth="1"/>
    <col min="9" max="9" width="2.7109375" style="1" bestFit="1" customWidth="1"/>
    <col min="10" max="11" width="3.7109375" style="1" bestFit="1" customWidth="1"/>
    <col min="12" max="13" width="3.140625" style="1" bestFit="1" customWidth="1"/>
    <col min="14" max="14" width="3.7109375" style="1" bestFit="1" customWidth="1"/>
    <col min="15" max="17" width="4.5703125" style="1" bestFit="1" customWidth="1"/>
    <col min="18" max="16384" width="8.85546875" style="1"/>
  </cols>
  <sheetData>
    <row r="1" spans="1:17" x14ac:dyDescent="0.2">
      <c r="A1" s="3" t="s">
        <v>85</v>
      </c>
    </row>
    <row r="3" spans="1:17" ht="25.5" x14ac:dyDescent="0.2">
      <c r="A3" s="32" t="s">
        <v>25</v>
      </c>
      <c r="B3" s="70" t="s">
        <v>79</v>
      </c>
      <c r="C3" s="69" t="s">
        <v>64</v>
      </c>
      <c r="D3" s="69" t="s">
        <v>65</v>
      </c>
      <c r="E3" s="69" t="s">
        <v>66</v>
      </c>
      <c r="F3" s="69" t="s">
        <v>67</v>
      </c>
      <c r="G3" s="69" t="s">
        <v>68</v>
      </c>
      <c r="H3" s="69" t="s">
        <v>69</v>
      </c>
      <c r="I3" s="69" t="s">
        <v>70</v>
      </c>
      <c r="J3" s="69" t="s">
        <v>71</v>
      </c>
      <c r="K3" s="69" t="s">
        <v>72</v>
      </c>
      <c r="L3" s="69" t="s">
        <v>73</v>
      </c>
      <c r="M3" s="69" t="s">
        <v>74</v>
      </c>
      <c r="N3" s="69" t="s">
        <v>75</v>
      </c>
      <c r="O3" s="32">
        <v>2021</v>
      </c>
      <c r="P3" s="32">
        <v>2022</v>
      </c>
      <c r="Q3" s="32">
        <v>2023</v>
      </c>
    </row>
    <row r="4" spans="1:17" x14ac:dyDescent="0.2">
      <c r="A4" s="25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">
      <c r="A5" s="26" t="s">
        <v>20</v>
      </c>
      <c r="B5" s="51">
        <f>Ven_Apa!B6</f>
        <v>0</v>
      </c>
      <c r="C5" s="51">
        <f>Ven_Apa!C6</f>
        <v>0</v>
      </c>
      <c r="D5" s="51">
        <f>Ven_Apa!D6</f>
        <v>0</v>
      </c>
      <c r="E5" s="51">
        <f>Ven_Apa!E6</f>
        <v>0</v>
      </c>
      <c r="F5" s="51">
        <f>Ven_Apa!F6</f>
        <v>0</v>
      </c>
      <c r="G5" s="51">
        <f>Ven_Apa!G6</f>
        <v>0</v>
      </c>
      <c r="H5" s="51">
        <f>Ven_Apa!H6</f>
        <v>0</v>
      </c>
      <c r="I5" s="51">
        <f>Ven_Apa!I6</f>
        <v>0</v>
      </c>
      <c r="J5" s="51">
        <f>Ven_Apa!J6</f>
        <v>0</v>
      </c>
      <c r="K5" s="51">
        <f>Ven_Apa!K6</f>
        <v>0</v>
      </c>
      <c r="L5" s="51">
        <f>Ven_Apa!L6</f>
        <v>0</v>
      </c>
      <c r="M5" s="51">
        <f>Ven_Apa!M6</f>
        <v>0</v>
      </c>
      <c r="N5" s="51">
        <f>Ven_Apa!N6</f>
        <v>0</v>
      </c>
      <c r="O5" s="51">
        <f>Ven_Apa!O6</f>
        <v>0</v>
      </c>
      <c r="P5" s="51">
        <f>Ven_Apa!P6</f>
        <v>0</v>
      </c>
      <c r="Q5" s="51">
        <f>Ven_Apa!Q6</f>
        <v>0</v>
      </c>
    </row>
    <row r="6" spans="1:17" x14ac:dyDescent="0.2">
      <c r="A6" s="26" t="s">
        <v>23</v>
      </c>
      <c r="B6" s="51">
        <f>Ven_Apa!B9</f>
        <v>0</v>
      </c>
      <c r="C6" s="51">
        <f>Ven_Apa!C9</f>
        <v>0</v>
      </c>
      <c r="D6" s="51">
        <f>Ven_Apa!D9</f>
        <v>0</v>
      </c>
      <c r="E6" s="51">
        <f>Ven_Apa!E9</f>
        <v>0</v>
      </c>
      <c r="F6" s="51">
        <f>Ven_Apa!F9</f>
        <v>0</v>
      </c>
      <c r="G6" s="51">
        <f>Ven_Apa!G9</f>
        <v>0</v>
      </c>
      <c r="H6" s="51">
        <f>Ven_Apa!H9</f>
        <v>0</v>
      </c>
      <c r="I6" s="51">
        <f>Ven_Apa!I9</f>
        <v>0</v>
      </c>
      <c r="J6" s="51">
        <f>Ven_Apa!J9</f>
        <v>0</v>
      </c>
      <c r="K6" s="51">
        <f>Ven_Apa!K9</f>
        <v>0</v>
      </c>
      <c r="L6" s="51">
        <f>Ven_Apa!L9</f>
        <v>0</v>
      </c>
      <c r="M6" s="51">
        <f>Ven_Apa!M9</f>
        <v>0</v>
      </c>
      <c r="N6" s="51">
        <f>Ven_Apa!N9</f>
        <v>0</v>
      </c>
      <c r="O6" s="51">
        <f>Ven_Apa!O9</f>
        <v>0</v>
      </c>
      <c r="P6" s="51">
        <f>Ven_Apa!P9</f>
        <v>0</v>
      </c>
      <c r="Q6" s="51">
        <f>Ven_Apa!Q9</f>
        <v>0</v>
      </c>
    </row>
    <row r="7" spans="1:17" x14ac:dyDescent="0.2">
      <c r="A7" s="12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">
      <c r="A8" s="26" t="s">
        <v>27</v>
      </c>
      <c r="B8" s="51">
        <f>CO_Apa!B18</f>
        <v>0</v>
      </c>
      <c r="C8" s="51">
        <f>CO_Apa!C18</f>
        <v>0</v>
      </c>
      <c r="D8" s="51">
        <f>CO_Apa!D18</f>
        <v>0</v>
      </c>
      <c r="E8" s="51">
        <f>CO_Apa!E18</f>
        <v>0</v>
      </c>
      <c r="F8" s="51">
        <f>CO_Apa!F18</f>
        <v>0</v>
      </c>
      <c r="G8" s="51">
        <f>CO_Apa!G18</f>
        <v>0</v>
      </c>
      <c r="H8" s="51">
        <f>CO_Apa!H18</f>
        <v>0</v>
      </c>
      <c r="I8" s="51">
        <f>CO_Apa!I18</f>
        <v>0</v>
      </c>
      <c r="J8" s="51">
        <f>CO_Apa!J18</f>
        <v>0</v>
      </c>
      <c r="K8" s="51">
        <f>CO_Apa!K18</f>
        <v>0</v>
      </c>
      <c r="L8" s="51">
        <f>CO_Apa!L18</f>
        <v>0</v>
      </c>
      <c r="M8" s="51">
        <f>CO_Apa!M18</f>
        <v>0</v>
      </c>
      <c r="N8" s="51">
        <f>CO_Apa!N18</f>
        <v>0</v>
      </c>
      <c r="O8" s="51">
        <f>CO_Apa!O18</f>
        <v>0</v>
      </c>
      <c r="P8" s="51">
        <f>CO_Apa!P18</f>
        <v>0</v>
      </c>
      <c r="Q8" s="51">
        <f>CO_Apa!Q18</f>
        <v>0</v>
      </c>
    </row>
    <row r="9" spans="1:17" x14ac:dyDescent="0.2">
      <c r="A9" s="26" t="s">
        <v>28</v>
      </c>
      <c r="B9" s="51">
        <f>CO_Can!B16</f>
        <v>0</v>
      </c>
      <c r="C9" s="51">
        <f>CO_Can!C16</f>
        <v>0</v>
      </c>
      <c r="D9" s="51">
        <f>CO_Can!D16</f>
        <v>0</v>
      </c>
      <c r="E9" s="51">
        <f>CO_Can!E16</f>
        <v>0</v>
      </c>
      <c r="F9" s="51">
        <f>CO_Can!F16</f>
        <v>0</v>
      </c>
      <c r="G9" s="51">
        <f>CO_Can!G16</f>
        <v>0</v>
      </c>
      <c r="H9" s="51">
        <f>CO_Can!H16</f>
        <v>0</v>
      </c>
      <c r="I9" s="51">
        <f>CO_Can!I16</f>
        <v>0</v>
      </c>
      <c r="J9" s="51">
        <f>CO_Can!J16</f>
        <v>0</v>
      </c>
      <c r="K9" s="51">
        <f>CO_Can!K16</f>
        <v>0</v>
      </c>
      <c r="L9" s="51">
        <f>CO_Can!L16</f>
        <v>0</v>
      </c>
      <c r="M9" s="51">
        <f>CO_Can!M16</f>
        <v>0</v>
      </c>
      <c r="N9" s="51">
        <f>CO_Can!N16</f>
        <v>0</v>
      </c>
      <c r="O9" s="51">
        <f>CO_Can!O16</f>
        <v>0</v>
      </c>
      <c r="P9" s="51">
        <f>CO_Can!P16</f>
        <v>0</v>
      </c>
      <c r="Q9" s="51">
        <f>CO_Can!Q16</f>
        <v>0</v>
      </c>
    </row>
    <row r="10" spans="1:17" x14ac:dyDescent="0.2">
      <c r="A10" s="12" t="s">
        <v>29</v>
      </c>
      <c r="B10" s="52">
        <f>B5+B6-B8-B9</f>
        <v>0</v>
      </c>
      <c r="C10" s="52">
        <f t="shared" ref="C10:N10" si="0">C5+C6-C8-C9</f>
        <v>0</v>
      </c>
      <c r="D10" s="52">
        <f t="shared" si="0"/>
        <v>0</v>
      </c>
      <c r="E10" s="52">
        <f t="shared" si="0"/>
        <v>0</v>
      </c>
      <c r="F10" s="52">
        <f t="shared" si="0"/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0"/>
        <v>0</v>
      </c>
      <c r="K10" s="52">
        <f t="shared" si="0"/>
        <v>0</v>
      </c>
      <c r="L10" s="52">
        <f t="shared" si="0"/>
        <v>0</v>
      </c>
      <c r="M10" s="52">
        <f t="shared" si="0"/>
        <v>0</v>
      </c>
      <c r="N10" s="52">
        <f t="shared" si="0"/>
        <v>0</v>
      </c>
      <c r="O10" s="52">
        <f>O5+O6-O8-O9</f>
        <v>0</v>
      </c>
      <c r="P10" s="52">
        <f>P5+P6-P8-P9</f>
        <v>0</v>
      </c>
      <c r="Q10" s="52">
        <f>Q5+Q6-Q8-Q9</f>
        <v>0</v>
      </c>
    </row>
    <row r="11" spans="1:17" x14ac:dyDescent="0.2">
      <c r="A11" s="9" t="s">
        <v>30</v>
      </c>
      <c r="B11" s="53">
        <f>B10*12%</f>
        <v>0</v>
      </c>
      <c r="C11" s="53">
        <f t="shared" ref="C11:N11" si="1">C10*12%</f>
        <v>0</v>
      </c>
      <c r="D11" s="53">
        <f t="shared" si="1"/>
        <v>0</v>
      </c>
      <c r="E11" s="53">
        <f t="shared" si="1"/>
        <v>0</v>
      </c>
      <c r="F11" s="53">
        <f t="shared" si="1"/>
        <v>0</v>
      </c>
      <c r="G11" s="53">
        <f t="shared" si="1"/>
        <v>0</v>
      </c>
      <c r="H11" s="53">
        <f t="shared" si="1"/>
        <v>0</v>
      </c>
      <c r="I11" s="53">
        <f t="shared" si="1"/>
        <v>0</v>
      </c>
      <c r="J11" s="53">
        <f t="shared" si="1"/>
        <v>0</v>
      </c>
      <c r="K11" s="53">
        <f t="shared" si="1"/>
        <v>0</v>
      </c>
      <c r="L11" s="53">
        <f t="shared" si="1"/>
        <v>0</v>
      </c>
      <c r="M11" s="53">
        <f t="shared" si="1"/>
        <v>0</v>
      </c>
      <c r="N11" s="53">
        <f t="shared" si="1"/>
        <v>0</v>
      </c>
      <c r="O11" s="53">
        <f>O10*12%</f>
        <v>0</v>
      </c>
      <c r="P11" s="53">
        <f>P10*12%</f>
        <v>0</v>
      </c>
      <c r="Q11" s="53">
        <f>Q10*12%</f>
        <v>0</v>
      </c>
    </row>
    <row r="12" spans="1:17" x14ac:dyDescent="0.2">
      <c r="A12" s="12" t="s">
        <v>31</v>
      </c>
      <c r="B12" s="52">
        <f>B10-B11</f>
        <v>0</v>
      </c>
      <c r="C12" s="52">
        <f t="shared" ref="C12:N12" si="2">C10-C11</f>
        <v>0</v>
      </c>
      <c r="D12" s="52">
        <f t="shared" si="2"/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0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52">
        <f t="shared" si="2"/>
        <v>0</v>
      </c>
      <c r="M12" s="52">
        <f t="shared" si="2"/>
        <v>0</v>
      </c>
      <c r="N12" s="52">
        <f t="shared" si="2"/>
        <v>0</v>
      </c>
      <c r="O12" s="52">
        <f>O10-O11</f>
        <v>0</v>
      </c>
      <c r="P12" s="52">
        <f>P10-P11</f>
        <v>0</v>
      </c>
      <c r="Q12" s="52">
        <f>Q10-Q11</f>
        <v>0</v>
      </c>
    </row>
    <row r="14" spans="1:17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7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7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Q18"/>
  <sheetViews>
    <sheetView tabSelected="1" zoomScale="85" zoomScaleNormal="85" workbookViewId="0">
      <selection activeCell="G26" sqref="G26"/>
    </sheetView>
  </sheetViews>
  <sheetFormatPr defaultColWidth="8.85546875" defaultRowHeight="12.75" x14ac:dyDescent="0.2"/>
  <cols>
    <col min="1" max="1" width="29.7109375" style="38" bestFit="1" customWidth="1"/>
    <col min="2" max="2" width="6.140625" style="38" bestFit="1" customWidth="1"/>
    <col min="3" max="4" width="3.140625" style="38" bestFit="1" customWidth="1"/>
    <col min="5" max="5" width="3.85546875" style="38" bestFit="1" customWidth="1"/>
    <col min="6" max="6" width="3.28515625" style="38" bestFit="1" customWidth="1"/>
    <col min="7" max="7" width="3.7109375" style="38" bestFit="1" customWidth="1"/>
    <col min="8" max="8" width="3.140625" style="38" bestFit="1" customWidth="1"/>
    <col min="9" max="9" width="2.7109375" style="38" bestFit="1" customWidth="1"/>
    <col min="10" max="11" width="3.7109375" style="38" bestFit="1" customWidth="1"/>
    <col min="12" max="13" width="3.140625" style="38" bestFit="1" customWidth="1"/>
    <col min="14" max="14" width="3.7109375" style="38" bestFit="1" customWidth="1"/>
    <col min="15" max="17" width="4.5703125" style="38" bestFit="1" customWidth="1"/>
    <col min="18" max="16384" width="8.85546875" style="38"/>
  </cols>
  <sheetData>
    <row r="1" spans="1:17" x14ac:dyDescent="0.2">
      <c r="A1" s="3" t="s">
        <v>86</v>
      </c>
    </row>
    <row r="2" spans="1:17" ht="12.75" customHeight="1" x14ac:dyDescent="0.2">
      <c r="A2" s="77" t="s">
        <v>25</v>
      </c>
      <c r="B2" s="76" t="s">
        <v>79</v>
      </c>
      <c r="C2" s="78">
        <v>2020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1">
        <v>2021</v>
      </c>
      <c r="P2" s="81">
        <v>2022</v>
      </c>
      <c r="Q2" s="81">
        <v>2023</v>
      </c>
    </row>
    <row r="3" spans="1:17" x14ac:dyDescent="0.2">
      <c r="A3" s="77"/>
      <c r="B3" s="76"/>
      <c r="C3" s="72" t="s">
        <v>64</v>
      </c>
      <c r="D3" s="72" t="s">
        <v>65</v>
      </c>
      <c r="E3" s="72" t="s">
        <v>66</v>
      </c>
      <c r="F3" s="72" t="s">
        <v>67</v>
      </c>
      <c r="G3" s="72" t="s">
        <v>68</v>
      </c>
      <c r="H3" s="72" t="s">
        <v>69</v>
      </c>
      <c r="I3" s="72" t="s">
        <v>70</v>
      </c>
      <c r="J3" s="72" t="s">
        <v>71</v>
      </c>
      <c r="K3" s="72" t="s">
        <v>72</v>
      </c>
      <c r="L3" s="72" t="s">
        <v>73</v>
      </c>
      <c r="M3" s="72" t="s">
        <v>74</v>
      </c>
      <c r="N3" s="72" t="s">
        <v>75</v>
      </c>
      <c r="O3" s="82"/>
      <c r="P3" s="82"/>
      <c r="Q3" s="82"/>
    </row>
    <row r="4" spans="1:17" x14ac:dyDescent="0.2">
      <c r="A4" s="33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">
      <c r="A5" s="35" t="s">
        <v>33</v>
      </c>
      <c r="B5" s="54">
        <f>Ven_Apa!B6+Ven_Apa!B9</f>
        <v>0</v>
      </c>
      <c r="C5" s="54">
        <f>Ven_Apa!C6+Ven_Apa!C9</f>
        <v>0</v>
      </c>
      <c r="D5" s="54">
        <f>Ven_Apa!D6+Ven_Apa!D9</f>
        <v>0</v>
      </c>
      <c r="E5" s="54">
        <f>Ven_Apa!E6+Ven_Apa!E9</f>
        <v>0</v>
      </c>
      <c r="F5" s="54">
        <f>Ven_Apa!F6+Ven_Apa!F9</f>
        <v>0</v>
      </c>
      <c r="G5" s="54">
        <f>Ven_Apa!G6+Ven_Apa!G9</f>
        <v>0</v>
      </c>
      <c r="H5" s="54">
        <f>Ven_Apa!H6+Ven_Apa!H9</f>
        <v>0</v>
      </c>
      <c r="I5" s="54">
        <f>Ven_Apa!I6+Ven_Apa!I9</f>
        <v>0</v>
      </c>
      <c r="J5" s="54">
        <f>Ven_Apa!J6+Ven_Apa!J9</f>
        <v>0</v>
      </c>
      <c r="K5" s="54">
        <f>Ven_Apa!K6+Ven_Apa!K9</f>
        <v>0</v>
      </c>
      <c r="L5" s="54">
        <f>Ven_Apa!L6+Ven_Apa!L9</f>
        <v>0</v>
      </c>
      <c r="M5" s="54">
        <f>Ven_Apa!M6+Ven_Apa!M9</f>
        <v>0</v>
      </c>
      <c r="N5" s="54">
        <f>Ven_Apa!N6+Ven_Apa!N9</f>
        <v>0</v>
      </c>
      <c r="O5" s="54">
        <f>Ven_Apa!O6+Ven_Apa!O9</f>
        <v>0</v>
      </c>
      <c r="P5" s="54">
        <f>Ven_Apa!P6+Ven_Apa!P9</f>
        <v>0</v>
      </c>
      <c r="Q5" s="54">
        <f>Ven_Apa!Q6+Ven_Apa!Q9</f>
        <v>0</v>
      </c>
    </row>
    <row r="6" spans="1:17" x14ac:dyDescent="0.2">
      <c r="A6" s="35" t="s">
        <v>34</v>
      </c>
      <c r="B6" s="54">
        <f>CO_Apa!B18+CO_Can!B16</f>
        <v>0</v>
      </c>
      <c r="C6" s="54">
        <f>CO_Apa!C18+CO_Can!C16</f>
        <v>0</v>
      </c>
      <c r="D6" s="54">
        <f>CO_Apa!D18+CO_Can!D16</f>
        <v>0</v>
      </c>
      <c r="E6" s="54">
        <f>CO_Apa!E18+CO_Can!E16</f>
        <v>0</v>
      </c>
      <c r="F6" s="54">
        <f>CO_Apa!F18+CO_Can!F16</f>
        <v>0</v>
      </c>
      <c r="G6" s="54">
        <f>CO_Apa!G18+CO_Can!G16</f>
        <v>0</v>
      </c>
      <c r="H6" s="54">
        <f>CO_Apa!H18+CO_Can!H16</f>
        <v>0</v>
      </c>
      <c r="I6" s="54">
        <f>CO_Apa!I18+CO_Can!I16</f>
        <v>0</v>
      </c>
      <c r="J6" s="54">
        <f>CO_Apa!J18+CO_Can!J16</f>
        <v>0</v>
      </c>
      <c r="K6" s="54">
        <f>CO_Apa!K18+CO_Can!K16</f>
        <v>0</v>
      </c>
      <c r="L6" s="54">
        <f>CO_Apa!L18+CO_Can!L16</f>
        <v>0</v>
      </c>
      <c r="M6" s="54">
        <f>CO_Apa!M18+CO_Can!M16</f>
        <v>0</v>
      </c>
      <c r="N6" s="54">
        <f>CO_Apa!N18+CO_Can!N16</f>
        <v>0</v>
      </c>
      <c r="O6" s="54">
        <f>CO_Apa!O18+CO_Can!O16</f>
        <v>0</v>
      </c>
      <c r="P6" s="54">
        <f>CO_Apa!P18+CO_Can!P16</f>
        <v>0</v>
      </c>
      <c r="Q6" s="54">
        <f>CO_Apa!Q18+CO_Can!Q16</f>
        <v>0</v>
      </c>
    </row>
    <row r="7" spans="1:17" x14ac:dyDescent="0.2">
      <c r="A7" s="36" t="s">
        <v>35</v>
      </c>
      <c r="B7" s="73">
        <f>SUM(C7:N7)</f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</row>
    <row r="8" spans="1:17" x14ac:dyDescent="0.2">
      <c r="A8" s="35" t="s">
        <v>36</v>
      </c>
      <c r="B8" s="54">
        <f>RPP!B11</f>
        <v>0</v>
      </c>
      <c r="C8" s="54">
        <f>RPP!C11</f>
        <v>0</v>
      </c>
      <c r="D8" s="54">
        <f>RPP!D11</f>
        <v>0</v>
      </c>
      <c r="E8" s="54">
        <f>RPP!E11</f>
        <v>0</v>
      </c>
      <c r="F8" s="54">
        <f>RPP!F11</f>
        <v>0</v>
      </c>
      <c r="G8" s="54">
        <f>RPP!G11</f>
        <v>0</v>
      </c>
      <c r="H8" s="54">
        <f>RPP!H11</f>
        <v>0</v>
      </c>
      <c r="I8" s="54">
        <f>RPP!I11</f>
        <v>0</v>
      </c>
      <c r="J8" s="54">
        <f>RPP!J11</f>
        <v>0</v>
      </c>
      <c r="K8" s="54">
        <f>RPP!K11</f>
        <v>0</v>
      </c>
      <c r="L8" s="54">
        <f>RPP!L11</f>
        <v>0</v>
      </c>
      <c r="M8" s="54">
        <f>RPP!M11</f>
        <v>0</v>
      </c>
      <c r="N8" s="54">
        <f>RPP!N11</f>
        <v>0</v>
      </c>
      <c r="O8" s="54">
        <f>RPP!O11</f>
        <v>0</v>
      </c>
      <c r="P8" s="54">
        <f>RPP!P11</f>
        <v>0</v>
      </c>
      <c r="Q8" s="54">
        <f>RPP!Q11</f>
        <v>0</v>
      </c>
    </row>
    <row r="9" spans="1:17" x14ac:dyDescent="0.2">
      <c r="A9" s="33" t="s">
        <v>37</v>
      </c>
      <c r="B9" s="56">
        <f>B5-B6+B7-B8</f>
        <v>0</v>
      </c>
      <c r="C9" s="56">
        <f t="shared" ref="C9:N9" si="0">C5-C6+C7-C8</f>
        <v>0</v>
      </c>
      <c r="D9" s="56">
        <f t="shared" si="0"/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>O5-O6+O7-O8</f>
        <v>0</v>
      </c>
      <c r="P9" s="56">
        <f>P5-P6+P7-P8</f>
        <v>0</v>
      </c>
      <c r="Q9" s="56">
        <f>Q5-Q6+Q7-Q8</f>
        <v>0</v>
      </c>
    </row>
    <row r="10" spans="1:17" x14ac:dyDescent="0.2">
      <c r="A10" s="33" t="s">
        <v>38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x14ac:dyDescent="0.2">
      <c r="A11" s="37" t="s">
        <v>39</v>
      </c>
      <c r="B11" s="73">
        <f>SUM(C11:N11)</f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</row>
    <row r="12" spans="1:17" x14ac:dyDescent="0.2">
      <c r="A12" s="33" t="s">
        <v>40</v>
      </c>
      <c r="B12" s="56">
        <f>SUM(B11)</f>
        <v>0</v>
      </c>
      <c r="C12" s="56">
        <f t="shared" ref="C12:N12" si="1">SUM(C11)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 t="shared" si="1"/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0</v>
      </c>
      <c r="N12" s="56">
        <f t="shared" si="1"/>
        <v>0</v>
      </c>
      <c r="O12" s="56">
        <f>SUM(O11)</f>
        <v>0</v>
      </c>
      <c r="P12" s="56">
        <f>SUM(P11)</f>
        <v>0</v>
      </c>
      <c r="Q12" s="56">
        <f>SUM(Q11)</f>
        <v>0</v>
      </c>
    </row>
    <row r="13" spans="1:17" x14ac:dyDescent="0.2">
      <c r="A13" s="33" t="s">
        <v>38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x14ac:dyDescent="0.2">
      <c r="A14" s="37" t="s">
        <v>41</v>
      </c>
      <c r="B14" s="73">
        <f>SUM(C14:N14)</f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73">
        <v>0</v>
      </c>
      <c r="P14" s="73">
        <v>0</v>
      </c>
      <c r="Q14" s="73">
        <v>0</v>
      </c>
    </row>
    <row r="15" spans="1:17" x14ac:dyDescent="0.2">
      <c r="A15" s="33" t="s">
        <v>42</v>
      </c>
      <c r="B15" s="54">
        <f>SUM(B14)</f>
        <v>0</v>
      </c>
      <c r="C15" s="54">
        <f t="shared" ref="C15:N15" si="2">SUM(C14)</f>
        <v>0</v>
      </c>
      <c r="D15" s="54">
        <f t="shared" si="2"/>
        <v>0</v>
      </c>
      <c r="E15" s="54">
        <f t="shared" si="2"/>
        <v>0</v>
      </c>
      <c r="F15" s="54">
        <f t="shared" si="2"/>
        <v>0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4">
        <f t="shared" si="2"/>
        <v>0</v>
      </c>
      <c r="O15" s="56">
        <f>SUM(O14)</f>
        <v>0</v>
      </c>
      <c r="P15" s="56">
        <f>SUM(P14)</f>
        <v>0</v>
      </c>
      <c r="Q15" s="56">
        <f>SUM(Q14)</f>
        <v>0</v>
      </c>
    </row>
    <row r="16" spans="1:17" x14ac:dyDescent="0.2">
      <c r="A16" s="33" t="s">
        <v>43</v>
      </c>
      <c r="B16" s="54">
        <f>B9-B12+B15</f>
        <v>0</v>
      </c>
      <c r="C16" s="54">
        <f t="shared" ref="C16:N16" si="3">C9-C12+C15</f>
        <v>0</v>
      </c>
      <c r="D16" s="54">
        <f t="shared" si="3"/>
        <v>0</v>
      </c>
      <c r="E16" s="54">
        <f t="shared" si="3"/>
        <v>0</v>
      </c>
      <c r="F16" s="54">
        <f t="shared" si="3"/>
        <v>0</v>
      </c>
      <c r="G16" s="54">
        <f t="shared" si="3"/>
        <v>0</v>
      </c>
      <c r="H16" s="54">
        <f t="shared" si="3"/>
        <v>0</v>
      </c>
      <c r="I16" s="54">
        <f t="shared" si="3"/>
        <v>0</v>
      </c>
      <c r="J16" s="54">
        <f t="shared" si="3"/>
        <v>0</v>
      </c>
      <c r="K16" s="54">
        <f t="shared" si="3"/>
        <v>0</v>
      </c>
      <c r="L16" s="54">
        <f t="shared" si="3"/>
        <v>0</v>
      </c>
      <c r="M16" s="54">
        <f t="shared" si="3"/>
        <v>0</v>
      </c>
      <c r="N16" s="54">
        <f t="shared" si="3"/>
        <v>0</v>
      </c>
      <c r="O16" s="56">
        <f>O9-O12+O15</f>
        <v>0</v>
      </c>
      <c r="P16" s="56">
        <f>P9-P12+P15</f>
        <v>0</v>
      </c>
      <c r="Q16" s="56">
        <f>Q9-Q12+Q15</f>
        <v>0</v>
      </c>
    </row>
    <row r="17" spans="1:17" x14ac:dyDescent="0.2">
      <c r="A17" s="37" t="s">
        <v>77</v>
      </c>
      <c r="B17" s="54">
        <f>N17</f>
        <v>0</v>
      </c>
      <c r="C17" s="54">
        <v>0</v>
      </c>
      <c r="D17" s="54">
        <f t="shared" ref="D17:N17" si="4">C18</f>
        <v>0</v>
      </c>
      <c r="E17" s="54">
        <f t="shared" si="4"/>
        <v>0</v>
      </c>
      <c r="F17" s="54">
        <f t="shared" si="4"/>
        <v>0</v>
      </c>
      <c r="G17" s="54">
        <f t="shared" si="4"/>
        <v>0</v>
      </c>
      <c r="H17" s="54">
        <f t="shared" si="4"/>
        <v>0</v>
      </c>
      <c r="I17" s="54">
        <f t="shared" si="4"/>
        <v>0</v>
      </c>
      <c r="J17" s="54">
        <f t="shared" si="4"/>
        <v>0</v>
      </c>
      <c r="K17" s="54">
        <f t="shared" si="4"/>
        <v>0</v>
      </c>
      <c r="L17" s="54">
        <f t="shared" si="4"/>
        <v>0</v>
      </c>
      <c r="M17" s="54">
        <f t="shared" si="4"/>
        <v>0</v>
      </c>
      <c r="N17" s="54">
        <f t="shared" si="4"/>
        <v>0</v>
      </c>
      <c r="O17" s="56">
        <f>B18</f>
        <v>0</v>
      </c>
      <c r="P17" s="56">
        <f>O18</f>
        <v>0</v>
      </c>
      <c r="Q17" s="56">
        <f>P18</f>
        <v>0</v>
      </c>
    </row>
    <row r="18" spans="1:17" x14ac:dyDescent="0.2">
      <c r="A18" s="37" t="s">
        <v>78</v>
      </c>
      <c r="B18" s="54">
        <f>B16+B17</f>
        <v>0</v>
      </c>
      <c r="C18" s="54">
        <f t="shared" ref="C18:N18" si="5">C16+C17</f>
        <v>0</v>
      </c>
      <c r="D18" s="54">
        <f t="shared" si="5"/>
        <v>0</v>
      </c>
      <c r="E18" s="54">
        <f t="shared" si="5"/>
        <v>0</v>
      </c>
      <c r="F18" s="54">
        <f t="shared" si="5"/>
        <v>0</v>
      </c>
      <c r="G18" s="54">
        <f t="shared" si="5"/>
        <v>0</v>
      </c>
      <c r="H18" s="54">
        <f t="shared" si="5"/>
        <v>0</v>
      </c>
      <c r="I18" s="54">
        <f t="shared" si="5"/>
        <v>0</v>
      </c>
      <c r="J18" s="54">
        <f t="shared" si="5"/>
        <v>0</v>
      </c>
      <c r="K18" s="54">
        <f t="shared" si="5"/>
        <v>0</v>
      </c>
      <c r="L18" s="54">
        <f t="shared" si="5"/>
        <v>0</v>
      </c>
      <c r="M18" s="54">
        <f t="shared" si="5"/>
        <v>0</v>
      </c>
      <c r="N18" s="54">
        <f t="shared" si="5"/>
        <v>0</v>
      </c>
      <c r="O18" s="56">
        <f>O16+O17</f>
        <v>0</v>
      </c>
      <c r="P18" s="56">
        <f>P16+P17</f>
        <v>0</v>
      </c>
      <c r="Q18" s="56">
        <f>Q16+Q17</f>
        <v>0</v>
      </c>
    </row>
  </sheetData>
  <mergeCells count="6">
    <mergeCell ref="B2:B3"/>
    <mergeCell ref="A2:A3"/>
    <mergeCell ref="C2:N2"/>
    <mergeCell ref="Q2:Q3"/>
    <mergeCell ref="P2:P3"/>
    <mergeCell ref="O2:O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Date Generale</vt:lpstr>
      <vt:lpstr>Instructiuni</vt:lpstr>
      <vt:lpstr>Distributie</vt:lpstr>
      <vt:lpstr>Admin</vt:lpstr>
      <vt:lpstr>CO_Apa</vt:lpstr>
      <vt:lpstr>CO_Can</vt:lpstr>
      <vt:lpstr>Ven_Apa</vt:lpstr>
      <vt:lpstr>RPP</vt:lpstr>
      <vt:lpstr>Flux_cum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Driga</dc:creator>
  <cp:lastModifiedBy>user</cp:lastModifiedBy>
  <dcterms:created xsi:type="dcterms:W3CDTF">2018-12-25T19:52:51Z</dcterms:created>
  <dcterms:modified xsi:type="dcterms:W3CDTF">2019-11-26T07:08:55Z</dcterms:modified>
</cp:coreProperties>
</file>